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2 Фін.звіт" sheetId="1" r:id="rId1"/>
  </sheets>
  <definedNames>
    <definedName name="_xlnm.Print_Area" localSheetId="0">'Додаток 2 Фін.звіт'!$A$1:$J$92</definedName>
  </definedNames>
  <calcPr fullCalcOnLoad="1"/>
</workbook>
</file>

<file path=xl/sharedStrings.xml><?xml version="1.0" encoding="utf-8"?>
<sst xmlns="http://schemas.openxmlformats.org/spreadsheetml/2006/main" count="109" uniqueCount="99">
  <si>
    <t>факт</t>
  </si>
  <si>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</si>
  <si>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</si>
  <si>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</si>
  <si>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</si>
  <si>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</si>
  <si>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</si>
  <si>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</si>
  <si>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</si>
  <si>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</si>
  <si>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</si>
  <si>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</si>
  <si>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</si>
  <si>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</si>
  <si>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</si>
  <si>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</si>
  <si>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</si>
  <si>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</si>
  <si>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</si>
  <si>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</si>
  <si>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</si>
  <si>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</si>
  <si>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</si>
  <si>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</si>
  <si>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</si>
  <si>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</si>
  <si>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</si>
  <si>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</si>
  <si>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</si>
  <si>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</si>
  <si>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</si>
  <si>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</si>
  <si>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</si>
  <si>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</si>
  <si>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</si>
  <si>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</si>
  <si>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</si>
  <si>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</si>
  <si>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</si>
  <si>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</si>
  <si>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</si>
  <si>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</si>
  <si>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</si>
  <si>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</si>
  <si>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</si>
  <si>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</si>
  <si>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</si>
  <si>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</si>
  <si>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</si>
  <si>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</si>
  <si>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</si>
  <si>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Додаток 2</t>
  </si>
  <si>
    <t>ЗВІТ ПРО ВИКОНАННЯ ФІНАНСОВОГО ПЛАНУ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</si>
  <si>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</si>
  <si>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</si>
  <si>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</si>
  <si>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</si>
  <si>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</si>
  <si>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</si>
  <si>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</si>
  <si>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</si>
  <si>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</si>
  <si>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</si>
  <si>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</si>
  <si>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</si>
  <si>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</si>
  <si>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</si>
  <si>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</si>
  <si>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</si>
  <si>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</si>
  <si>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</si>
  <si>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</si>
  <si>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</si>
  <si>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</si>
  <si>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</si>
  <si>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</si>
  <si>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</si>
  <si>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01.01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</si>
  <si>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</si>
  <si>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</si>
  <si>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</si>
  <si>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централізованого постачання</t>
  </si>
  <si>
    <t>1021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</si>
  <si>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</si>
  <si>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</si>
  <si>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</si>
  <si>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Видатки від інвестиційної діяльності, у т.ч.:</t>
  </si>
  <si>
    <t>основні засоби</t>
  </si>
  <si>
    <t>інші необоротни матеріальни активи</t>
  </si>
  <si>
    <t>нематеріальні активи</t>
  </si>
  <si>
    <t>Марта ВАСИЛИШИНА</t>
  </si>
  <si>
    <t>Надія СИРОТА</t>
  </si>
  <si>
    <t>Головний бухгалтер</t>
  </si>
  <si>
    <t>Інші надходження ( % за залишки коштів на рахунку)</t>
  </si>
  <si>
    <t>Інші надходження (дохід) (визнано дохід в частині матер.витрат)</t>
  </si>
  <si>
    <t xml:space="preserve"> Комунального  некомерційного підприємства"Стоматологічна поліклініка №1"Дніпровської міської ради</t>
  </si>
  <si>
    <t>на 01,10</t>
  </si>
  <si>
    <t>за 1 квартал 2022  (квартал, рік)</t>
  </si>
  <si>
    <t>Звітний період (1 квартал 2022року)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</si>
</sst>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3.5"/>
      <color indexed="10"/>
      <name val="Calibri"/>
      <family val="2"/>
    </font>
    <font>
      <b/>
      <sz val="13.5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13.5"/>
      <color rgb="FFFF0000"/>
      <name val="Calibri"/>
      <family val="2"/>
    </font>
    <font>
      <b/>
      <sz val="13.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7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49" fillId="0" borderId="0" xfId="49" applyFont="1">
      <alignment/>
      <protection/>
    </xf>
    <xf numFmtId="0" fontId="49" fillId="33" borderId="0" xfId="49" applyFont="1" applyFill="1">
      <alignment/>
      <protection/>
    </xf>
    <xf numFmtId="0" fontId="27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180" fontId="7" fillId="34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justify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27" fillId="0" borderId="0" xfId="49" applyNumberFormat="1" applyFont="1" applyFill="1" applyAlignment="1">
      <alignment horizontal="center"/>
      <protection/>
    </xf>
    <xf numFmtId="0" fontId="27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/>
    </xf>
    <xf numFmtId="0" fontId="3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8" xfId="49" applyFont="1" applyFill="1" applyBorder="1" applyAlignment="1">
      <alignment horizontal="center" vertical="center" wrapText="1"/>
      <protection/>
    </xf>
    <xf numFmtId="4" fontId="7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34" borderId="12" xfId="49" applyFont="1" applyFill="1" applyBorder="1" applyAlignment="1">
      <alignment horizontal="center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34" borderId="10" xfId="0" applyFont="1" applyFill="1" applyBorder="1" applyAlignment="1" applyProtection="1">
      <alignment horizontal="justify" vertical="center" wrapText="1"/>
      <protection locked="0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34" borderId="10" xfId="0" applyFont="1" applyFill="1" applyBorder="1" applyAlignment="1" applyProtection="1">
      <alignment horizontal="justify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6" fillId="0" borderId="2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/>
      <protection/>
    </xf>
    <xf numFmtId="182" fontId="4" fillId="0" borderId="11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182" fontId="4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2" fontId="4" fillId="0" borderId="15" xfId="0" applyNumberFormat="1" applyFont="1" applyFill="1" applyBorder="1" applyAlignment="1">
      <alignment horizontal="center" vertical="center" wrapText="1"/>
    </xf>
    <xf numFmtId="182" fontId="4" fillId="0" borderId="21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80" fontId="4" fillId="34" borderId="17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50" fillId="33" borderId="0" xfId="49" applyFont="1" applyFill="1">
      <alignment/>
      <protection/>
    </xf>
    <xf numFmtId="0" fontId="49" fillId="0" borderId="0" xfId="0" applyFont="1" applyAlignment="1" applyProtection="1">
      <alignment/>
      <protection locked="0"/>
    </xf>
    <xf numFmtId="0" fontId="51" fillId="33" borderId="0" xfId="49" applyFont="1" applyFill="1">
      <alignment/>
      <protection/>
    </xf>
    <xf numFmtId="0" fontId="7" fillId="0" borderId="10" xfId="0" applyFont="1" applyBorder="1" applyAlignment="1">
      <alignment horizontal="justify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32" fillId="0" borderId="12" xfId="0" applyFont="1" applyBorder="1" applyAlignment="1" applyProtection="1">
      <alignment horizontal="center"/>
      <protection locked="0"/>
    </xf>
    <xf numFmtId="0" fontId="6" fillId="34" borderId="20" xfId="49" applyFont="1" applyFill="1" applyBorder="1" applyAlignment="1">
      <alignment horizontal="center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22" xfId="49" applyFont="1" applyBorder="1" applyAlignment="1" applyProtection="1">
      <alignment horizontal="center" vertical="center" wrapText="1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2" xfId="49" applyFont="1" applyFill="1" applyBorder="1" applyAlignment="1">
      <alignment horizontal="center" vertical="center" wrapText="1"/>
      <protection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24" xfId="49" applyFont="1" applyFill="1" applyBorder="1" applyAlignment="1">
      <alignment horizontal="center" vertical="center" wrapText="1"/>
      <protection/>
    </xf>
    <xf numFmtId="0" fontId="5" fillId="0" borderId="0" xfId="49" applyFont="1" applyFill="1" applyBorder="1" applyAlignment="1">
      <alignment horizontal="center"/>
      <protection/>
    </xf>
    <xf numFmtId="0" fontId="49" fillId="33" borderId="25" xfId="49" applyFont="1" applyFill="1" applyBorder="1" applyAlignment="1">
      <alignment horizontal="left" vertical="center" wrapText="1"/>
      <protection/>
    </xf>
    <xf numFmtId="0" fontId="49" fillId="33" borderId="0" xfId="49" applyFont="1" applyFill="1" applyAlignment="1">
      <alignment horizontal="left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26" xfId="49" applyFont="1" applyFill="1" applyBorder="1" applyAlignment="1">
      <alignment horizontal="center" vertical="center" wrapText="1"/>
      <protection/>
    </xf>
    <xf numFmtId="0" fontId="9" fillId="34" borderId="27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6" fillId="0" borderId="20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91"/>
  <sheetViews>
    <sheetView tabSelected="1" zoomScale="89" zoomScaleNormal="89" zoomScalePageLayoutView="0" workbookViewId="0" topLeftCell="A1">
      <selection activeCell="O72" sqref="O72"/>
    </sheetView>
  </sheetViews>
  <sheetFormatPr defaultColWidth="9.140625" defaultRowHeight="15"/>
  <cols>
    <col min="1" max="1" width="72.57421875" style="9" customWidth="1"/>
    <col min="2" max="2" width="7.140625" style="9" customWidth="1"/>
    <col min="3" max="3" width="15.7109375" style="3" customWidth="1"/>
    <col min="4" max="4" width="16.421875" style="3" customWidth="1"/>
    <col min="5" max="5" width="16.7109375" style="3" customWidth="1"/>
    <col min="6" max="6" width="13.8515625" style="3" customWidth="1"/>
    <col min="7" max="7" width="16.421875" style="3" customWidth="1"/>
    <col min="8" max="8" width="17.57421875" style="3" customWidth="1"/>
    <col min="9" max="9" width="16.28125" style="3" customWidth="1"/>
    <col min="10" max="10" width="13.421875" style="3" customWidth="1"/>
    <col min="11" max="11" width="12.7109375" style="8" customWidth="1"/>
    <col min="12" max="12" width="14.00390625" style="8" customWidth="1"/>
    <col min="13" max="18" width="9.140625" style="8" customWidth="1"/>
    <col min="19" max="16384" width="9.140625" style="7" customWidth="1"/>
  </cols>
  <sheetData>
    <row r="1" spans="1:8" ht="13.5" customHeight="1">
      <c r="A1" s="1"/>
      <c r="B1" s="1"/>
      <c r="C1" s="2"/>
      <c r="E1" s="4" t="s">
        <v>51</v>
      </c>
      <c r="F1" s="5"/>
      <c r="G1" s="5"/>
      <c r="H1" s="6"/>
    </row>
    <row r="2" spans="1:10" ht="20.25" customHeight="1">
      <c r="A2" s="1"/>
      <c r="B2" s="1"/>
      <c r="C2" s="2"/>
      <c r="E2" s="116" t="s">
        <v>1</v>
      </c>
      <c r="F2" s="116"/>
      <c r="G2" s="116"/>
      <c r="H2" s="116"/>
      <c r="I2" s="116"/>
      <c r="J2" s="116"/>
    </row>
    <row r="3" spans="1:10" s="8" customFormat="1" ht="16.5" customHeight="1">
      <c r="A3" s="61"/>
      <c r="B3" s="1"/>
      <c r="C3" s="2"/>
      <c r="D3" s="3"/>
      <c r="E3" s="62"/>
      <c r="F3" s="62"/>
      <c r="G3" s="62"/>
      <c r="H3" s="62"/>
      <c r="I3" s="62"/>
      <c r="J3" s="62"/>
    </row>
    <row r="4" spans="1:11" s="8" customFormat="1" ht="16.5" customHeight="1">
      <c r="A4" s="112" t="s">
        <v>52</v>
      </c>
      <c r="B4" s="112"/>
      <c r="C4" s="112"/>
      <c r="D4" s="112"/>
      <c r="E4" s="112"/>
      <c r="F4" s="112"/>
      <c r="G4" s="112"/>
      <c r="H4" s="112"/>
      <c r="I4" s="112"/>
      <c r="J4" s="112"/>
      <c r="K4" s="107"/>
    </row>
    <row r="5" spans="1:10" s="8" customFormat="1" ht="18.75">
      <c r="A5" s="113" t="s">
        <v>95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s="8" customFormat="1" ht="12.75" customHeight="1">
      <c r="A6" s="138" t="s">
        <v>2</v>
      </c>
      <c r="B6" s="138"/>
      <c r="C6" s="138"/>
      <c r="D6" s="138"/>
      <c r="E6" s="138"/>
      <c r="F6" s="138"/>
      <c r="G6" s="138"/>
      <c r="H6" s="138"/>
      <c r="I6" s="138"/>
      <c r="J6" s="138"/>
    </row>
    <row r="7" spans="1:10" s="8" customFormat="1" ht="20.25" customHeight="1">
      <c r="A7" s="139" t="s">
        <v>97</v>
      </c>
      <c r="B7" s="139"/>
      <c r="C7" s="139"/>
      <c r="D7" s="139"/>
      <c r="E7" s="139"/>
      <c r="F7" s="139"/>
      <c r="G7" s="139"/>
      <c r="H7" s="139"/>
      <c r="I7" s="139"/>
      <c r="J7" s="139"/>
    </row>
    <row r="8" spans="1:10" s="8" customFormat="1" ht="19.5" customHeight="1">
      <c r="A8" s="10"/>
      <c r="B8" s="11"/>
      <c r="C8" s="11"/>
      <c r="D8" s="11"/>
      <c r="E8" s="11"/>
      <c r="F8" s="11"/>
      <c r="G8" s="3"/>
      <c r="H8" s="3"/>
      <c r="I8" s="12"/>
      <c r="J8" s="3" t="s">
        <v>57</v>
      </c>
    </row>
    <row r="9" spans="1:10" s="8" customFormat="1" ht="30" customHeight="1">
      <c r="A9" s="114" t="s">
        <v>3</v>
      </c>
      <c r="B9" s="114" t="s">
        <v>4</v>
      </c>
      <c r="C9" s="122" t="s">
        <v>98</v>
      </c>
      <c r="D9" s="123"/>
      <c r="E9" s="123"/>
      <c r="F9" s="124"/>
      <c r="G9" s="115" t="s">
        <v>56</v>
      </c>
      <c r="H9" s="115"/>
      <c r="I9" s="115"/>
      <c r="J9" s="115"/>
    </row>
    <row r="10" spans="1:10" s="8" customFormat="1" ht="36" customHeight="1">
      <c r="A10" s="114"/>
      <c r="B10" s="114"/>
      <c r="C10" s="63" t="s">
        <v>53</v>
      </c>
      <c r="D10" s="63" t="s">
        <v>0</v>
      </c>
      <c r="E10" s="63" t="s">
        <v>54</v>
      </c>
      <c r="F10" s="64" t="s">
        <v>55</v>
      </c>
      <c r="G10" s="63" t="s">
        <v>53</v>
      </c>
      <c r="H10" s="63" t="s">
        <v>0</v>
      </c>
      <c r="I10" s="68" t="s">
        <v>54</v>
      </c>
      <c r="J10" s="67" t="s">
        <v>55</v>
      </c>
    </row>
    <row r="11" spans="1:10" s="8" customFormat="1" ht="18">
      <c r="A11" s="13" t="s">
        <v>5</v>
      </c>
      <c r="B11" s="13" t="s">
        <v>6</v>
      </c>
      <c r="C11" s="13">
        <v>3</v>
      </c>
      <c r="D11" s="13">
        <v>4</v>
      </c>
      <c r="E11" s="13">
        <v>5</v>
      </c>
      <c r="F11" s="14">
        <v>6</v>
      </c>
      <c r="G11" s="15">
        <v>7</v>
      </c>
      <c r="H11" s="16">
        <v>8</v>
      </c>
      <c r="I11" s="16">
        <v>9</v>
      </c>
      <c r="J11" s="16">
        <v>10</v>
      </c>
    </row>
    <row r="12" spans="1:10" s="8" customFormat="1" ht="13.5" customHeight="1">
      <c r="A12" s="117" t="s">
        <v>14</v>
      </c>
      <c r="B12" s="125"/>
      <c r="C12" s="125"/>
      <c r="D12" s="125"/>
      <c r="E12" s="125"/>
      <c r="F12" s="125"/>
      <c r="G12" s="125"/>
      <c r="H12" s="125"/>
      <c r="I12" s="125"/>
      <c r="J12" s="118"/>
    </row>
    <row r="13" spans="1:10" s="8" customFormat="1" ht="13.5" customHeight="1">
      <c r="A13" s="76" t="s">
        <v>15</v>
      </c>
      <c r="B13" s="83" t="s">
        <v>12</v>
      </c>
      <c r="C13" s="69">
        <f>C14+C15</f>
        <v>3630000</v>
      </c>
      <c r="D13" s="69">
        <f>D14+D15</f>
        <v>3377131</v>
      </c>
      <c r="E13" s="69">
        <f>D13-C13</f>
        <v>-252869</v>
      </c>
      <c r="F13" s="88">
        <f>(D13/C13)*100</f>
        <v>93.03391184573003</v>
      </c>
      <c r="G13" s="69">
        <f>G14+G15</f>
        <v>3630000</v>
      </c>
      <c r="H13" s="69">
        <f>H14+H15</f>
        <v>3377131</v>
      </c>
      <c r="I13" s="69">
        <f>H13-G13</f>
        <v>-252869</v>
      </c>
      <c r="J13" s="89">
        <f aca="true" t="shared" si="0" ref="J13:J24">(H13/G13)*100</f>
        <v>93.03391184573003</v>
      </c>
    </row>
    <row r="14" spans="1:18" s="3" customFormat="1" ht="18">
      <c r="A14" s="20" t="s">
        <v>16</v>
      </c>
      <c r="B14" s="17" t="s">
        <v>17</v>
      </c>
      <c r="C14" s="18">
        <v>3630000</v>
      </c>
      <c r="D14" s="18">
        <v>3377131</v>
      </c>
      <c r="E14" s="69">
        <f aca="true" t="shared" si="1" ref="E14:E66">D14-C14</f>
        <v>-252869</v>
      </c>
      <c r="F14" s="88">
        <f aca="true" t="shared" si="2" ref="F14:F41">(D14/C14)*100</f>
        <v>93.03391184573003</v>
      </c>
      <c r="G14" s="19">
        <f>C14</f>
        <v>3630000</v>
      </c>
      <c r="H14" s="19">
        <f>D14</f>
        <v>3377131</v>
      </c>
      <c r="I14" s="69">
        <f aca="true" t="shared" si="3" ref="I14:I24">H14-G14</f>
        <v>-252869</v>
      </c>
      <c r="J14" s="89">
        <f t="shared" si="0"/>
        <v>93.03391184573003</v>
      </c>
      <c r="K14" s="8"/>
      <c r="L14" s="8"/>
      <c r="M14" s="8"/>
      <c r="N14" s="8"/>
      <c r="O14" s="8"/>
      <c r="P14" s="8"/>
      <c r="Q14" s="8"/>
      <c r="R14" s="8"/>
    </row>
    <row r="15" spans="1:18" s="3" customFormat="1" ht="18">
      <c r="A15" s="75" t="s">
        <v>84</v>
      </c>
      <c r="B15" s="74" t="s">
        <v>18</v>
      </c>
      <c r="C15" s="21"/>
      <c r="D15" s="21"/>
      <c r="E15" s="69">
        <f t="shared" si="1"/>
        <v>0</v>
      </c>
      <c r="F15" s="88" t="e">
        <f t="shared" si="2"/>
        <v>#DIV/0!</v>
      </c>
      <c r="G15" s="59"/>
      <c r="H15" s="60"/>
      <c r="I15" s="69">
        <f t="shared" si="3"/>
        <v>0</v>
      </c>
      <c r="J15" s="89" t="e">
        <f t="shared" si="0"/>
        <v>#DIV/0!</v>
      </c>
      <c r="K15" s="8"/>
      <c r="L15" s="8"/>
      <c r="M15" s="8"/>
      <c r="N15" s="8"/>
      <c r="O15" s="8"/>
      <c r="P15" s="8"/>
      <c r="Q15" s="8"/>
      <c r="R15" s="8"/>
    </row>
    <row r="16" spans="1:18" s="3" customFormat="1" ht="18">
      <c r="A16" s="77" t="s">
        <v>72</v>
      </c>
      <c r="B16" s="98" t="s">
        <v>13</v>
      </c>
      <c r="C16" s="99">
        <f>C17</f>
        <v>1809900</v>
      </c>
      <c r="D16" s="99">
        <f>D17</f>
        <v>1128436</v>
      </c>
      <c r="E16" s="90">
        <f t="shared" si="1"/>
        <v>-681464</v>
      </c>
      <c r="F16" s="91">
        <f t="shared" si="2"/>
        <v>62.34797502624454</v>
      </c>
      <c r="G16" s="99">
        <f>G17</f>
        <v>1809900</v>
      </c>
      <c r="H16" s="99">
        <f>H17</f>
        <v>1128436</v>
      </c>
      <c r="I16" s="90">
        <f t="shared" si="3"/>
        <v>-681464</v>
      </c>
      <c r="J16" s="92">
        <f t="shared" si="0"/>
        <v>62.34797502624454</v>
      </c>
      <c r="K16" s="8"/>
      <c r="L16" s="8"/>
      <c r="M16" s="8"/>
      <c r="N16" s="8"/>
      <c r="O16" s="8"/>
      <c r="P16" s="8"/>
      <c r="Q16" s="8"/>
      <c r="R16" s="8"/>
    </row>
    <row r="17" spans="1:18" s="3" customFormat="1" ht="44.25" customHeight="1">
      <c r="A17" s="25" t="s">
        <v>85</v>
      </c>
      <c r="B17" s="101" t="s">
        <v>82</v>
      </c>
      <c r="C17" s="100">
        <v>1809900</v>
      </c>
      <c r="D17" s="100">
        <v>1128436</v>
      </c>
      <c r="E17" s="90">
        <f>D17-C17</f>
        <v>-681464</v>
      </c>
      <c r="F17" s="91">
        <f>(D17/C17)*100</f>
        <v>62.34797502624454</v>
      </c>
      <c r="G17" s="100">
        <f>C17</f>
        <v>1809900</v>
      </c>
      <c r="H17" s="100">
        <f>D17</f>
        <v>1128436</v>
      </c>
      <c r="I17" s="69">
        <f>H17-G17</f>
        <v>-681464</v>
      </c>
      <c r="J17" s="89">
        <f>(H17/G17)*100</f>
        <v>62.34797502624454</v>
      </c>
      <c r="K17" s="8"/>
      <c r="L17" s="8"/>
      <c r="M17" s="8"/>
      <c r="N17" s="8"/>
      <c r="O17" s="8"/>
      <c r="P17" s="8"/>
      <c r="Q17" s="8"/>
      <c r="R17" s="8"/>
    </row>
    <row r="18" spans="1:18" s="3" customFormat="1" ht="18">
      <c r="A18" s="102" t="s">
        <v>19</v>
      </c>
      <c r="B18" s="103">
        <v>1030</v>
      </c>
      <c r="C18" s="95">
        <f>C19+C20+C21+C22+C23+C24+C25+C26+C27</f>
        <v>5020500</v>
      </c>
      <c r="D18" s="95">
        <f>D19+D20+D21+D22+D23+D24+D25+D26+D27</f>
        <v>5724503</v>
      </c>
      <c r="E18" s="69">
        <f t="shared" si="1"/>
        <v>704003</v>
      </c>
      <c r="F18" s="89">
        <f t="shared" si="2"/>
        <v>114.02256747335923</v>
      </c>
      <c r="G18" s="95">
        <f>G19+G20+G21+G22+G23+G24+G25+G26+G27</f>
        <v>5020500</v>
      </c>
      <c r="H18" s="95">
        <f>H19+H20+H21+H22+H23+H24+H25+H26+H27</f>
        <v>5724503</v>
      </c>
      <c r="I18" s="69">
        <f t="shared" si="3"/>
        <v>704003</v>
      </c>
      <c r="J18" s="89">
        <f t="shared" si="0"/>
        <v>114.02256747335923</v>
      </c>
      <c r="K18" s="8"/>
      <c r="L18" s="8"/>
      <c r="M18" s="8"/>
      <c r="N18" s="8"/>
      <c r="O18" s="8"/>
      <c r="P18" s="8"/>
      <c r="Q18" s="8"/>
      <c r="R18" s="8"/>
    </row>
    <row r="19" spans="1:18" s="3" customFormat="1" ht="32.25">
      <c r="A19" s="72" t="s">
        <v>65</v>
      </c>
      <c r="B19" s="26">
        <v>1031</v>
      </c>
      <c r="C19" s="27"/>
      <c r="D19" s="27"/>
      <c r="E19" s="69">
        <f t="shared" si="1"/>
        <v>0</v>
      </c>
      <c r="F19" s="96" t="e">
        <f t="shared" si="2"/>
        <v>#DIV/0!</v>
      </c>
      <c r="G19" s="27"/>
      <c r="H19" s="24"/>
      <c r="I19" s="69">
        <f t="shared" si="3"/>
        <v>0</v>
      </c>
      <c r="J19" s="89" t="e">
        <f t="shared" si="0"/>
        <v>#DIV/0!</v>
      </c>
      <c r="K19" s="8"/>
      <c r="L19" s="8"/>
      <c r="M19" s="8"/>
      <c r="N19" s="8"/>
      <c r="O19" s="8"/>
      <c r="P19" s="8"/>
      <c r="Q19" s="8"/>
      <c r="R19" s="8"/>
    </row>
    <row r="20" spans="1:10" ht="32.25">
      <c r="A20" s="72" t="s">
        <v>79</v>
      </c>
      <c r="B20" s="26">
        <v>1032</v>
      </c>
      <c r="C20" s="27">
        <v>5000000</v>
      </c>
      <c r="D20" s="27">
        <v>5659922</v>
      </c>
      <c r="E20" s="69">
        <f t="shared" si="1"/>
        <v>659922</v>
      </c>
      <c r="F20" s="88">
        <f t="shared" si="2"/>
        <v>113.19843999999999</v>
      </c>
      <c r="G20" s="27">
        <f>C20</f>
        <v>5000000</v>
      </c>
      <c r="H20" s="24">
        <f>D20</f>
        <v>5659922</v>
      </c>
      <c r="I20" s="69">
        <f t="shared" si="3"/>
        <v>659922</v>
      </c>
      <c r="J20" s="89">
        <f t="shared" si="0"/>
        <v>113.19843999999999</v>
      </c>
    </row>
    <row r="21" spans="1:10" ht="18">
      <c r="A21" s="28" t="s">
        <v>7</v>
      </c>
      <c r="B21" s="26">
        <v>1033</v>
      </c>
      <c r="C21" s="27"/>
      <c r="D21" s="27"/>
      <c r="E21" s="69">
        <f t="shared" si="1"/>
        <v>0</v>
      </c>
      <c r="F21" s="88" t="e">
        <f t="shared" si="2"/>
        <v>#DIV/0!</v>
      </c>
      <c r="G21" s="27"/>
      <c r="H21" s="24"/>
      <c r="I21" s="69">
        <f t="shared" si="3"/>
        <v>0</v>
      </c>
      <c r="J21" s="89" t="e">
        <f t="shared" si="0"/>
        <v>#DIV/0!</v>
      </c>
    </row>
    <row r="22" spans="1:10" ht="18">
      <c r="A22" s="72" t="s">
        <v>80</v>
      </c>
      <c r="B22" s="26">
        <v>1034</v>
      </c>
      <c r="C22" s="27"/>
      <c r="D22" s="27"/>
      <c r="E22" s="69">
        <f t="shared" si="1"/>
        <v>0</v>
      </c>
      <c r="F22" s="88" t="e">
        <f t="shared" si="2"/>
        <v>#DIV/0!</v>
      </c>
      <c r="G22" s="29"/>
      <c r="H22" s="24"/>
      <c r="I22" s="69">
        <f t="shared" si="3"/>
        <v>0</v>
      </c>
      <c r="J22" s="89" t="e">
        <f t="shared" si="0"/>
        <v>#DIV/0!</v>
      </c>
    </row>
    <row r="23" spans="1:10" ht="18">
      <c r="A23" s="28" t="s">
        <v>83</v>
      </c>
      <c r="B23" s="26">
        <v>1035</v>
      </c>
      <c r="C23" s="27"/>
      <c r="D23" s="27"/>
      <c r="E23" s="69">
        <f t="shared" si="1"/>
        <v>0</v>
      </c>
      <c r="F23" s="88" t="e">
        <f t="shared" si="2"/>
        <v>#DIV/0!</v>
      </c>
      <c r="G23" s="29"/>
      <c r="H23" s="24"/>
      <c r="I23" s="69">
        <f t="shared" si="3"/>
        <v>0</v>
      </c>
      <c r="J23" s="89" t="e">
        <f t="shared" si="0"/>
        <v>#DIV/0!</v>
      </c>
    </row>
    <row r="24" spans="1:10" ht="18">
      <c r="A24" s="25" t="s">
        <v>64</v>
      </c>
      <c r="B24" s="26">
        <v>1036</v>
      </c>
      <c r="C24" s="40"/>
      <c r="D24" s="40"/>
      <c r="E24" s="90">
        <f t="shared" si="1"/>
        <v>0</v>
      </c>
      <c r="F24" s="91" t="e">
        <f t="shared" si="2"/>
        <v>#DIV/0!</v>
      </c>
      <c r="G24" s="40"/>
      <c r="H24" s="60"/>
      <c r="I24" s="90">
        <f t="shared" si="3"/>
        <v>0</v>
      </c>
      <c r="J24" s="92" t="e">
        <f t="shared" si="0"/>
        <v>#DIV/0!</v>
      </c>
    </row>
    <row r="25" spans="1:10" ht="18">
      <c r="A25" s="93" t="s">
        <v>81</v>
      </c>
      <c r="B25" s="94">
        <v>1037</v>
      </c>
      <c r="C25" s="40"/>
      <c r="D25" s="40"/>
      <c r="E25" s="90">
        <f>D25-C25</f>
        <v>0</v>
      </c>
      <c r="F25" s="91" t="e">
        <f>(D25/C25)*100</f>
        <v>#DIV/0!</v>
      </c>
      <c r="G25" s="40"/>
      <c r="H25" s="60"/>
      <c r="I25" s="90">
        <f>H25-G25</f>
        <v>0</v>
      </c>
      <c r="J25" s="92" t="e">
        <f>(H25/G25)*100</f>
        <v>#DIV/0!</v>
      </c>
    </row>
    <row r="26" spans="1:10" ht="18">
      <c r="A26" s="72" t="s">
        <v>93</v>
      </c>
      <c r="B26" s="26">
        <v>1038</v>
      </c>
      <c r="C26" s="27"/>
      <c r="D26" s="27"/>
      <c r="E26" s="90">
        <f>D26-C26</f>
        <v>0</v>
      </c>
      <c r="F26" s="91" t="e">
        <f>(D26/C26)*100</f>
        <v>#DIV/0!</v>
      </c>
      <c r="G26" s="40"/>
      <c r="H26" s="60"/>
      <c r="I26" s="90">
        <f>H26-G26</f>
        <v>0</v>
      </c>
      <c r="J26" s="92" t="e">
        <f>(H26/G26)*100</f>
        <v>#DIV/0!</v>
      </c>
    </row>
    <row r="27" spans="1:10" s="106" customFormat="1" ht="18">
      <c r="A27" s="72" t="s">
        <v>94</v>
      </c>
      <c r="B27" s="110">
        <v>1039</v>
      </c>
      <c r="C27" s="26">
        <v>20500</v>
      </c>
      <c r="D27" s="104">
        <v>64581</v>
      </c>
      <c r="E27" s="90">
        <f>D27-C27</f>
        <v>44081</v>
      </c>
      <c r="F27" s="91">
        <f>(D27/C27)*100</f>
        <v>315.0292682926829</v>
      </c>
      <c r="G27" s="40">
        <f>C27</f>
        <v>20500</v>
      </c>
      <c r="H27" s="60">
        <f>D27</f>
        <v>64581</v>
      </c>
      <c r="I27" s="90">
        <f>H27-G27</f>
        <v>44081</v>
      </c>
      <c r="J27" s="92">
        <f>(H27/G27)*100</f>
        <v>315.0292682926829</v>
      </c>
    </row>
    <row r="28" spans="1:10" ht="18">
      <c r="A28" s="126" t="s">
        <v>66</v>
      </c>
      <c r="B28" s="126"/>
      <c r="C28" s="126"/>
      <c r="D28" s="126"/>
      <c r="E28" s="126"/>
      <c r="F28" s="126"/>
      <c r="G28" s="126"/>
      <c r="H28" s="126"/>
      <c r="I28" s="126"/>
      <c r="J28" s="126"/>
    </row>
    <row r="29" spans="1:10" ht="18">
      <c r="A29" s="42" t="s">
        <v>20</v>
      </c>
      <c r="B29" s="31">
        <v>1040</v>
      </c>
      <c r="C29" s="32">
        <v>5950587</v>
      </c>
      <c r="D29" s="32">
        <v>7574565</v>
      </c>
      <c r="E29" s="95">
        <f t="shared" si="1"/>
        <v>1623978</v>
      </c>
      <c r="F29" s="96">
        <f t="shared" si="2"/>
        <v>127.29105548746705</v>
      </c>
      <c r="G29" s="33">
        <f>C29</f>
        <v>5950587</v>
      </c>
      <c r="H29" s="33">
        <f>D29</f>
        <v>7574565</v>
      </c>
      <c r="I29" s="95">
        <f aca="true" t="shared" si="4" ref="I29:I41">H29-G29</f>
        <v>1623978</v>
      </c>
      <c r="J29" s="97">
        <f aca="true" t="shared" si="5" ref="J29:J41">(H29/G29)*100</f>
        <v>127.29105548746705</v>
      </c>
    </row>
    <row r="30" spans="1:10" ht="18">
      <c r="A30" s="30" t="s">
        <v>21</v>
      </c>
      <c r="B30" s="34">
        <v>1050</v>
      </c>
      <c r="C30" s="22">
        <v>1309129</v>
      </c>
      <c r="D30" s="22">
        <v>1694914</v>
      </c>
      <c r="E30" s="69">
        <f t="shared" si="1"/>
        <v>385785</v>
      </c>
      <c r="F30" s="88">
        <f t="shared" si="2"/>
        <v>129.46883003890372</v>
      </c>
      <c r="G30" s="33">
        <f aca="true" t="shared" si="6" ref="G30:G39">C30</f>
        <v>1309129</v>
      </c>
      <c r="H30" s="33">
        <f aca="true" t="shared" si="7" ref="H30:H39">D30</f>
        <v>1694914</v>
      </c>
      <c r="I30" s="69">
        <f t="shared" si="4"/>
        <v>385785</v>
      </c>
      <c r="J30" s="89">
        <f t="shared" si="5"/>
        <v>129.46883003890372</v>
      </c>
    </row>
    <row r="31" spans="1:10" ht="18">
      <c r="A31" s="30" t="s">
        <v>22</v>
      </c>
      <c r="B31" s="34">
        <v>1060</v>
      </c>
      <c r="C31" s="22">
        <v>73261</v>
      </c>
      <c r="D31" s="22">
        <v>92508</v>
      </c>
      <c r="E31" s="69">
        <f t="shared" si="1"/>
        <v>19247</v>
      </c>
      <c r="F31" s="88">
        <f t="shared" si="2"/>
        <v>126.27182266144332</v>
      </c>
      <c r="G31" s="33">
        <f t="shared" si="6"/>
        <v>73261</v>
      </c>
      <c r="H31" s="33">
        <f t="shared" si="7"/>
        <v>92508</v>
      </c>
      <c r="I31" s="69">
        <f t="shared" si="4"/>
        <v>19247</v>
      </c>
      <c r="J31" s="89">
        <f t="shared" si="5"/>
        <v>126.27182266144332</v>
      </c>
    </row>
    <row r="32" spans="1:10" ht="18">
      <c r="A32" s="30" t="s">
        <v>23</v>
      </c>
      <c r="B32" s="34">
        <v>1070</v>
      </c>
      <c r="C32" s="22">
        <v>1220000</v>
      </c>
      <c r="D32" s="22">
        <v>1014499</v>
      </c>
      <c r="E32" s="69">
        <f t="shared" si="1"/>
        <v>-205501</v>
      </c>
      <c r="F32" s="88">
        <f t="shared" si="2"/>
        <v>83.15565573770492</v>
      </c>
      <c r="G32" s="33">
        <f t="shared" si="6"/>
        <v>1220000</v>
      </c>
      <c r="H32" s="33">
        <f t="shared" si="7"/>
        <v>1014499</v>
      </c>
      <c r="I32" s="69">
        <f t="shared" si="4"/>
        <v>-205501</v>
      </c>
      <c r="J32" s="89">
        <f t="shared" si="5"/>
        <v>83.15565573770492</v>
      </c>
    </row>
    <row r="33" spans="1:10" ht="18">
      <c r="A33" s="30" t="s">
        <v>24</v>
      </c>
      <c r="B33" s="34">
        <v>1080</v>
      </c>
      <c r="C33" s="22"/>
      <c r="D33" s="22"/>
      <c r="E33" s="69">
        <f t="shared" si="1"/>
        <v>0</v>
      </c>
      <c r="F33" s="88" t="e">
        <f t="shared" si="2"/>
        <v>#DIV/0!</v>
      </c>
      <c r="G33" s="33">
        <f t="shared" si="6"/>
        <v>0</v>
      </c>
      <c r="H33" s="33">
        <f t="shared" si="7"/>
        <v>0</v>
      </c>
      <c r="I33" s="69">
        <f t="shared" si="4"/>
        <v>0</v>
      </c>
      <c r="J33" s="89" t="e">
        <f t="shared" si="5"/>
        <v>#DIV/0!</v>
      </c>
    </row>
    <row r="34" spans="1:10" ht="18">
      <c r="A34" s="30" t="s">
        <v>25</v>
      </c>
      <c r="B34" s="34">
        <v>1090</v>
      </c>
      <c r="C34" s="22">
        <v>110758</v>
      </c>
      <c r="D34" s="22">
        <f>152421+12904+1</f>
        <v>165326</v>
      </c>
      <c r="E34" s="69">
        <f t="shared" si="1"/>
        <v>54568</v>
      </c>
      <c r="F34" s="88">
        <f t="shared" si="2"/>
        <v>149.2677729825385</v>
      </c>
      <c r="G34" s="33">
        <f t="shared" si="6"/>
        <v>110758</v>
      </c>
      <c r="H34" s="33">
        <f t="shared" si="7"/>
        <v>165326</v>
      </c>
      <c r="I34" s="69">
        <f t="shared" si="4"/>
        <v>54568</v>
      </c>
      <c r="J34" s="89">
        <f t="shared" si="5"/>
        <v>149.2677729825385</v>
      </c>
    </row>
    <row r="35" spans="1:10" ht="18">
      <c r="A35" s="30" t="s">
        <v>26</v>
      </c>
      <c r="B35" s="34">
        <v>1100</v>
      </c>
      <c r="C35" s="22">
        <v>2000</v>
      </c>
      <c r="D35" s="22">
        <v>1000</v>
      </c>
      <c r="E35" s="69">
        <f>D35</f>
        <v>1000</v>
      </c>
      <c r="F35" s="88">
        <f t="shared" si="2"/>
        <v>50</v>
      </c>
      <c r="G35" s="33">
        <f t="shared" si="6"/>
        <v>2000</v>
      </c>
      <c r="H35" s="33">
        <f t="shared" si="7"/>
        <v>1000</v>
      </c>
      <c r="I35" s="69">
        <f t="shared" si="4"/>
        <v>-1000</v>
      </c>
      <c r="J35" s="89">
        <f t="shared" si="5"/>
        <v>50</v>
      </c>
    </row>
    <row r="36" spans="1:10" ht="18">
      <c r="A36" s="30" t="s">
        <v>58</v>
      </c>
      <c r="B36" s="34">
        <v>1110</v>
      </c>
      <c r="C36" s="22">
        <v>505200</v>
      </c>
      <c r="D36" s="22">
        <v>670013</v>
      </c>
      <c r="E36" s="69">
        <f t="shared" si="1"/>
        <v>164813</v>
      </c>
      <c r="F36" s="88">
        <f t="shared" si="2"/>
        <v>132.62331749802058</v>
      </c>
      <c r="G36" s="33">
        <f t="shared" si="6"/>
        <v>505200</v>
      </c>
      <c r="H36" s="33">
        <f t="shared" si="7"/>
        <v>670013</v>
      </c>
      <c r="I36" s="69">
        <f t="shared" si="4"/>
        <v>164813</v>
      </c>
      <c r="J36" s="89">
        <f t="shared" si="5"/>
        <v>132.62331749802058</v>
      </c>
    </row>
    <row r="37" spans="1:10" ht="31.5">
      <c r="A37" s="35" t="s">
        <v>27</v>
      </c>
      <c r="B37" s="34">
        <v>1120</v>
      </c>
      <c r="C37" s="22">
        <v>10000</v>
      </c>
      <c r="D37" s="22">
        <v>1973</v>
      </c>
      <c r="E37" s="69">
        <f t="shared" si="1"/>
        <v>-8027</v>
      </c>
      <c r="F37" s="88">
        <f t="shared" si="2"/>
        <v>19.73</v>
      </c>
      <c r="G37" s="33">
        <f t="shared" si="6"/>
        <v>10000</v>
      </c>
      <c r="H37" s="33">
        <f t="shared" si="7"/>
        <v>1973</v>
      </c>
      <c r="I37" s="69">
        <f t="shared" si="4"/>
        <v>-8027</v>
      </c>
      <c r="J37" s="89">
        <f t="shared" si="5"/>
        <v>19.73</v>
      </c>
    </row>
    <row r="38" spans="1:10" ht="18">
      <c r="A38" s="35" t="s">
        <v>28</v>
      </c>
      <c r="B38" s="34">
        <v>1130</v>
      </c>
      <c r="C38" s="22">
        <v>990300</v>
      </c>
      <c r="D38" s="22">
        <v>701454</v>
      </c>
      <c r="E38" s="69">
        <f t="shared" si="1"/>
        <v>-288846</v>
      </c>
      <c r="F38" s="88">
        <f t="shared" si="2"/>
        <v>70.83247500757346</v>
      </c>
      <c r="G38" s="33">
        <f t="shared" si="6"/>
        <v>990300</v>
      </c>
      <c r="H38" s="33">
        <f t="shared" si="7"/>
        <v>701454</v>
      </c>
      <c r="I38" s="69">
        <f t="shared" si="4"/>
        <v>-288846</v>
      </c>
      <c r="J38" s="89">
        <f t="shared" si="5"/>
        <v>70.83247500757346</v>
      </c>
    </row>
    <row r="39" spans="1:10" ht="18">
      <c r="A39" s="30" t="s">
        <v>29</v>
      </c>
      <c r="B39" s="34">
        <v>1140</v>
      </c>
      <c r="C39" s="22"/>
      <c r="D39" s="22"/>
      <c r="E39" s="69">
        <f t="shared" si="1"/>
        <v>0</v>
      </c>
      <c r="F39" s="88" t="e">
        <f t="shared" si="2"/>
        <v>#DIV/0!</v>
      </c>
      <c r="G39" s="33">
        <f t="shared" si="6"/>
        <v>0</v>
      </c>
      <c r="H39" s="33">
        <f t="shared" si="7"/>
        <v>0</v>
      </c>
      <c r="I39" s="69">
        <f t="shared" si="4"/>
        <v>0</v>
      </c>
      <c r="J39" s="89" t="e">
        <f t="shared" si="5"/>
        <v>#DIV/0!</v>
      </c>
    </row>
    <row r="40" spans="1:10" ht="18">
      <c r="A40" s="36" t="s">
        <v>30</v>
      </c>
      <c r="B40" s="37">
        <v>1170</v>
      </c>
      <c r="C40" s="19">
        <f>C13+C16+C18+C43+C54</f>
        <v>10661753</v>
      </c>
      <c r="D40" s="19">
        <f>D13+D16+D18+D43+D54</f>
        <v>10433304</v>
      </c>
      <c r="E40" s="69">
        <f t="shared" si="1"/>
        <v>-228449</v>
      </c>
      <c r="F40" s="88">
        <f t="shared" si="2"/>
        <v>97.85730357850159</v>
      </c>
      <c r="G40" s="19">
        <f>G13+G16+G18+G43+G54</f>
        <v>10661753</v>
      </c>
      <c r="H40" s="19">
        <f>H13+H16+H18+H43+H54</f>
        <v>10433304</v>
      </c>
      <c r="I40" s="69">
        <f t="shared" si="4"/>
        <v>-228449</v>
      </c>
      <c r="J40" s="89">
        <f t="shared" si="5"/>
        <v>97.85730357850159</v>
      </c>
    </row>
    <row r="41" spans="1:10" ht="18">
      <c r="A41" s="36" t="s">
        <v>31</v>
      </c>
      <c r="B41" s="37">
        <v>1180</v>
      </c>
      <c r="C41" s="19">
        <f>C29+C30+C31+C32+C33+C34+C35+C36+C37+C38+C39+C46+C59</f>
        <v>10444059</v>
      </c>
      <c r="D41" s="19">
        <f>D29+D30+D31+D32+D33+D34+D35+D36+D37+D38+D39+D46+D59</f>
        <v>12314112</v>
      </c>
      <c r="E41" s="69">
        <f t="shared" si="1"/>
        <v>1870053</v>
      </c>
      <c r="F41" s="88">
        <f t="shared" si="2"/>
        <v>117.90542355227981</v>
      </c>
      <c r="G41" s="19">
        <f>G29+G30+G31+G32+G33+G34+G35+G36+G37+G38+G39+G46+G59</f>
        <v>10444059</v>
      </c>
      <c r="H41" s="19">
        <f>H29+H30+H31+H32+H33+H34+H35+H36+H37+H38+H39+H46+H59</f>
        <v>12314112</v>
      </c>
      <c r="I41" s="69">
        <f t="shared" si="4"/>
        <v>1870053</v>
      </c>
      <c r="J41" s="89">
        <f t="shared" si="5"/>
        <v>117.90542355227981</v>
      </c>
    </row>
    <row r="42" spans="1:10" ht="18">
      <c r="A42" s="127" t="s">
        <v>39</v>
      </c>
      <c r="B42" s="128"/>
      <c r="C42" s="128"/>
      <c r="D42" s="128"/>
      <c r="E42" s="128"/>
      <c r="F42" s="128"/>
      <c r="G42" s="128"/>
      <c r="H42" s="128"/>
      <c r="I42" s="128"/>
      <c r="J42" s="129"/>
    </row>
    <row r="43" spans="1:10" ht="18">
      <c r="A43" s="66" t="s">
        <v>70</v>
      </c>
      <c r="B43" s="70">
        <v>2010</v>
      </c>
      <c r="C43" s="69">
        <f>C44+C45</f>
        <v>201353</v>
      </c>
      <c r="D43" s="69">
        <f>D44+D45</f>
        <v>203234</v>
      </c>
      <c r="E43" s="69">
        <f t="shared" si="1"/>
        <v>1881</v>
      </c>
      <c r="F43" s="88">
        <f aca="true" t="shared" si="8" ref="F43:F52">(D43/C43)*100</f>
        <v>100.93418027047028</v>
      </c>
      <c r="G43" s="69">
        <f>G44+G45</f>
        <v>201353</v>
      </c>
      <c r="H43" s="69">
        <f>H44+H45</f>
        <v>203234</v>
      </c>
      <c r="I43" s="69">
        <f aca="true" t="shared" si="9" ref="I43:I52">H43-G43</f>
        <v>1881</v>
      </c>
      <c r="J43" s="89">
        <f aca="true" t="shared" si="10" ref="J43:J52">(H43/G43)*100</f>
        <v>100.93418027047028</v>
      </c>
    </row>
    <row r="44" spans="1:10" ht="31.5">
      <c r="A44" s="53" t="s">
        <v>71</v>
      </c>
      <c r="B44" s="26">
        <v>2011</v>
      </c>
      <c r="C44" s="27">
        <v>37500</v>
      </c>
      <c r="D44" s="27">
        <v>37500</v>
      </c>
      <c r="E44" s="69">
        <f t="shared" si="1"/>
        <v>0</v>
      </c>
      <c r="F44" s="88">
        <f t="shared" si="8"/>
        <v>100</v>
      </c>
      <c r="G44" s="27">
        <f>C44</f>
        <v>37500</v>
      </c>
      <c r="H44" s="27">
        <f>D44</f>
        <v>37500</v>
      </c>
      <c r="I44" s="69">
        <f t="shared" si="9"/>
        <v>0</v>
      </c>
      <c r="J44" s="89">
        <f t="shared" si="10"/>
        <v>100</v>
      </c>
    </row>
    <row r="45" spans="1:10" ht="18">
      <c r="A45" s="53" t="s">
        <v>73</v>
      </c>
      <c r="B45" s="26">
        <v>2012</v>
      </c>
      <c r="C45" s="27">
        <v>163853</v>
      </c>
      <c r="D45" s="27">
        <f>149662+15985+87</f>
        <v>165734</v>
      </c>
      <c r="E45" s="69">
        <f>D45-C45</f>
        <v>1881</v>
      </c>
      <c r="F45" s="88">
        <f>(D45/C45)*100</f>
        <v>101.1479802017662</v>
      </c>
      <c r="G45" s="27">
        <f>C45</f>
        <v>163853</v>
      </c>
      <c r="H45" s="27">
        <f>D45</f>
        <v>165734</v>
      </c>
      <c r="I45" s="69">
        <f t="shared" si="9"/>
        <v>1881</v>
      </c>
      <c r="J45" s="89">
        <f t="shared" si="10"/>
        <v>101.1479802017662</v>
      </c>
    </row>
    <row r="46" spans="1:10" ht="18">
      <c r="A46" s="66" t="s">
        <v>86</v>
      </c>
      <c r="B46" s="80">
        <v>3010</v>
      </c>
      <c r="C46" s="71">
        <f>C47+C48+C49+C50+C51+C52</f>
        <v>272824</v>
      </c>
      <c r="D46" s="71">
        <f>D47+D48+D49+D50+D51+D52</f>
        <v>397860</v>
      </c>
      <c r="E46" s="69">
        <f t="shared" si="1"/>
        <v>125036</v>
      </c>
      <c r="F46" s="88">
        <f t="shared" si="8"/>
        <v>145.83027886109727</v>
      </c>
      <c r="G46" s="71">
        <f>G47+G48+G49+G50+G51+G52</f>
        <v>272824</v>
      </c>
      <c r="H46" s="71">
        <f>H47+H48+H49+H50+H51+H52</f>
        <v>397860</v>
      </c>
      <c r="I46" s="69">
        <f t="shared" si="9"/>
        <v>125036</v>
      </c>
      <c r="J46" s="89">
        <f t="shared" si="10"/>
        <v>145.83027886109727</v>
      </c>
    </row>
    <row r="47" spans="1:23" ht="18">
      <c r="A47" s="108" t="s">
        <v>40</v>
      </c>
      <c r="B47" s="34">
        <v>3011</v>
      </c>
      <c r="C47" s="22"/>
      <c r="D47" s="22"/>
      <c r="E47" s="69">
        <f t="shared" si="1"/>
        <v>0</v>
      </c>
      <c r="F47" s="88" t="e">
        <f t="shared" si="8"/>
        <v>#DIV/0!</v>
      </c>
      <c r="G47" s="23"/>
      <c r="H47" s="24"/>
      <c r="I47" s="69">
        <f t="shared" si="9"/>
        <v>0</v>
      </c>
      <c r="J47" s="89" t="e">
        <f t="shared" si="10"/>
        <v>#DIV/0!</v>
      </c>
      <c r="K47" s="120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</row>
    <row r="48" spans="1:23" ht="18">
      <c r="A48" s="108" t="s">
        <v>87</v>
      </c>
      <c r="B48" s="34">
        <v>3012</v>
      </c>
      <c r="C48" s="22">
        <v>272824</v>
      </c>
      <c r="D48" s="22">
        <f>397860-79180</f>
        <v>318680</v>
      </c>
      <c r="E48" s="69">
        <f>D48-C48</f>
        <v>45856</v>
      </c>
      <c r="F48" s="88">
        <f>(D48/C48)*100</f>
        <v>116.80790546286251</v>
      </c>
      <c r="G48" s="23">
        <f>C48</f>
        <v>272824</v>
      </c>
      <c r="H48" s="23">
        <f>D48</f>
        <v>318680</v>
      </c>
      <c r="I48" s="69">
        <f t="shared" si="9"/>
        <v>45856</v>
      </c>
      <c r="J48" s="89">
        <f t="shared" si="10"/>
        <v>116.80790546286251</v>
      </c>
      <c r="K48" s="120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</row>
    <row r="49" spans="1:23" ht="18">
      <c r="A49" s="108" t="s">
        <v>88</v>
      </c>
      <c r="B49" s="34">
        <v>3013</v>
      </c>
      <c r="C49" s="22">
        <v>0</v>
      </c>
      <c r="D49" s="22">
        <v>79180</v>
      </c>
      <c r="E49" s="69">
        <f t="shared" si="1"/>
        <v>79180</v>
      </c>
      <c r="F49" s="88" t="e">
        <f t="shared" si="8"/>
        <v>#DIV/0!</v>
      </c>
      <c r="G49" s="23"/>
      <c r="H49" s="23">
        <f>D49</f>
        <v>79180</v>
      </c>
      <c r="I49" s="69">
        <f t="shared" si="9"/>
        <v>79180</v>
      </c>
      <c r="J49" s="89" t="e">
        <f t="shared" si="10"/>
        <v>#DIV/0!</v>
      </c>
      <c r="K49" s="120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</row>
    <row r="50" spans="1:23" ht="18">
      <c r="A50" s="108" t="s">
        <v>89</v>
      </c>
      <c r="B50" s="34">
        <v>3014</v>
      </c>
      <c r="C50" s="22"/>
      <c r="D50" s="22"/>
      <c r="E50" s="69">
        <f t="shared" si="1"/>
        <v>0</v>
      </c>
      <c r="F50" s="88" t="e">
        <f t="shared" si="8"/>
        <v>#DIV/0!</v>
      </c>
      <c r="G50" s="23"/>
      <c r="H50" s="24"/>
      <c r="I50" s="69">
        <f t="shared" si="9"/>
        <v>0</v>
      </c>
      <c r="J50" s="89" t="e">
        <f t="shared" si="10"/>
        <v>#DIV/0!</v>
      </c>
      <c r="K50" s="120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</row>
    <row r="51" spans="1:23" ht="31.5">
      <c r="A51" s="108" t="s">
        <v>41</v>
      </c>
      <c r="B51" s="34">
        <v>3015</v>
      </c>
      <c r="C51" s="22"/>
      <c r="D51" s="22"/>
      <c r="E51" s="69">
        <f t="shared" si="1"/>
        <v>0</v>
      </c>
      <c r="F51" s="88" t="e">
        <f t="shared" si="8"/>
        <v>#DIV/0!</v>
      </c>
      <c r="G51" s="23"/>
      <c r="H51" s="24"/>
      <c r="I51" s="69">
        <f t="shared" si="9"/>
        <v>0</v>
      </c>
      <c r="J51" s="89" t="e">
        <f t="shared" si="10"/>
        <v>#DIV/0!</v>
      </c>
      <c r="K51" s="120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</row>
    <row r="52" spans="1:23" ht="18">
      <c r="A52" s="108" t="s">
        <v>8</v>
      </c>
      <c r="B52" s="34">
        <v>3016</v>
      </c>
      <c r="C52" s="22">
        <v>0</v>
      </c>
      <c r="D52" s="22"/>
      <c r="E52" s="69">
        <f t="shared" si="1"/>
        <v>0</v>
      </c>
      <c r="F52" s="88" t="e">
        <f t="shared" si="8"/>
        <v>#DIV/0!</v>
      </c>
      <c r="G52" s="23"/>
      <c r="H52" s="24"/>
      <c r="I52" s="69">
        <f t="shared" si="9"/>
        <v>0</v>
      </c>
      <c r="J52" s="89" t="e">
        <f t="shared" si="10"/>
        <v>#DIV/0!</v>
      </c>
      <c r="K52" s="120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</row>
    <row r="53" spans="1:10" ht="18">
      <c r="A53" s="127" t="s">
        <v>43</v>
      </c>
      <c r="B53" s="128"/>
      <c r="C53" s="128"/>
      <c r="D53" s="128"/>
      <c r="E53" s="128"/>
      <c r="F53" s="128"/>
      <c r="G53" s="128"/>
      <c r="H53" s="128"/>
      <c r="I53" s="128"/>
      <c r="J53" s="133"/>
    </row>
    <row r="54" spans="1:10" ht="18">
      <c r="A54" s="39" t="s">
        <v>44</v>
      </c>
      <c r="B54" s="70">
        <v>4010</v>
      </c>
      <c r="C54" s="82">
        <f>C55+C56+C57+C58</f>
        <v>0</v>
      </c>
      <c r="D54" s="82">
        <f>D55+D56+D57+D58</f>
        <v>0</v>
      </c>
      <c r="E54" s="69">
        <f t="shared" si="1"/>
        <v>0</v>
      </c>
      <c r="F54" s="88" t="e">
        <f aca="true" t="shared" si="11" ref="F54:F63">(D54/C54)*100</f>
        <v>#DIV/0!</v>
      </c>
      <c r="G54" s="82">
        <f>G55+G56+G57+G58</f>
        <v>0</v>
      </c>
      <c r="H54" s="82">
        <f>H55+H56+H57+H58</f>
        <v>0</v>
      </c>
      <c r="I54" s="69">
        <f aca="true" t="shared" si="12" ref="I54:I63">H54-G54</f>
        <v>0</v>
      </c>
      <c r="J54" s="89" t="e">
        <f aca="true" t="shared" si="13" ref="J54:J63">(H54/G54)*100</f>
        <v>#DIV/0!</v>
      </c>
    </row>
    <row r="55" spans="1:10" ht="18">
      <c r="A55" s="30" t="s">
        <v>45</v>
      </c>
      <c r="B55" s="31">
        <v>4011</v>
      </c>
      <c r="C55" s="22"/>
      <c r="D55" s="22"/>
      <c r="E55" s="69">
        <f t="shared" si="1"/>
        <v>0</v>
      </c>
      <c r="F55" s="88" t="e">
        <f t="shared" si="11"/>
        <v>#DIV/0!</v>
      </c>
      <c r="G55" s="23"/>
      <c r="H55" s="24"/>
      <c r="I55" s="69">
        <f t="shared" si="12"/>
        <v>0</v>
      </c>
      <c r="J55" s="89" t="e">
        <f t="shared" si="13"/>
        <v>#DIV/0!</v>
      </c>
    </row>
    <row r="56" spans="1:10" ht="18">
      <c r="A56" s="30" t="s">
        <v>46</v>
      </c>
      <c r="B56" s="34">
        <v>4012</v>
      </c>
      <c r="C56" s="22"/>
      <c r="D56" s="22"/>
      <c r="E56" s="69">
        <f t="shared" si="1"/>
        <v>0</v>
      </c>
      <c r="F56" s="88" t="e">
        <f t="shared" si="11"/>
        <v>#DIV/0!</v>
      </c>
      <c r="G56" s="23"/>
      <c r="H56" s="24"/>
      <c r="I56" s="69">
        <f t="shared" si="12"/>
        <v>0</v>
      </c>
      <c r="J56" s="89" t="e">
        <f t="shared" si="13"/>
        <v>#DIV/0!</v>
      </c>
    </row>
    <row r="57" spans="1:10" ht="18">
      <c r="A57" s="30" t="s">
        <v>47</v>
      </c>
      <c r="B57" s="34">
        <v>4013</v>
      </c>
      <c r="C57" s="22"/>
      <c r="D57" s="22"/>
      <c r="E57" s="69">
        <f t="shared" si="1"/>
        <v>0</v>
      </c>
      <c r="F57" s="88" t="e">
        <f t="shared" si="11"/>
        <v>#DIV/0!</v>
      </c>
      <c r="G57" s="23"/>
      <c r="H57" s="24"/>
      <c r="I57" s="69">
        <f t="shared" si="12"/>
        <v>0</v>
      </c>
      <c r="J57" s="89" t="e">
        <f t="shared" si="13"/>
        <v>#DIV/0!</v>
      </c>
    </row>
    <row r="58" spans="1:10" ht="18">
      <c r="A58" s="30" t="s">
        <v>48</v>
      </c>
      <c r="B58" s="34">
        <v>4020</v>
      </c>
      <c r="C58" s="22"/>
      <c r="D58" s="22"/>
      <c r="E58" s="69">
        <f t="shared" si="1"/>
        <v>0</v>
      </c>
      <c r="F58" s="88" t="e">
        <f t="shared" si="11"/>
        <v>#DIV/0!</v>
      </c>
      <c r="G58" s="23"/>
      <c r="H58" s="24"/>
      <c r="I58" s="69">
        <f t="shared" si="12"/>
        <v>0</v>
      </c>
      <c r="J58" s="89" t="e">
        <f t="shared" si="13"/>
        <v>#DIV/0!</v>
      </c>
    </row>
    <row r="59" spans="1:10" ht="18">
      <c r="A59" s="36" t="s">
        <v>49</v>
      </c>
      <c r="B59" s="37">
        <v>4030</v>
      </c>
      <c r="C59" s="19">
        <f>C60+C61+C62+C63</f>
        <v>0</v>
      </c>
      <c r="D59" s="19">
        <f>D60+D61+D62+D63</f>
        <v>0</v>
      </c>
      <c r="E59" s="69">
        <f t="shared" si="1"/>
        <v>0</v>
      </c>
      <c r="F59" s="88" t="e">
        <f t="shared" si="11"/>
        <v>#DIV/0!</v>
      </c>
      <c r="G59" s="19">
        <f>G60+G61+G62+G63</f>
        <v>0</v>
      </c>
      <c r="H59" s="19">
        <f>H60+H61+H62+H63</f>
        <v>0</v>
      </c>
      <c r="I59" s="69">
        <f t="shared" si="12"/>
        <v>0</v>
      </c>
      <c r="J59" s="89" t="e">
        <f t="shared" si="13"/>
        <v>#DIV/0!</v>
      </c>
    </row>
    <row r="60" spans="1:10" ht="18">
      <c r="A60" s="30" t="s">
        <v>45</v>
      </c>
      <c r="B60" s="34">
        <v>4031</v>
      </c>
      <c r="C60" s="22"/>
      <c r="D60" s="22"/>
      <c r="E60" s="69">
        <f t="shared" si="1"/>
        <v>0</v>
      </c>
      <c r="F60" s="88" t="e">
        <f t="shared" si="11"/>
        <v>#DIV/0!</v>
      </c>
      <c r="G60" s="23"/>
      <c r="H60" s="24"/>
      <c r="I60" s="69">
        <f t="shared" si="12"/>
        <v>0</v>
      </c>
      <c r="J60" s="89" t="e">
        <f t="shared" si="13"/>
        <v>#DIV/0!</v>
      </c>
    </row>
    <row r="61" spans="1:10" ht="18">
      <c r="A61" s="30" t="s">
        <v>46</v>
      </c>
      <c r="B61" s="34">
        <v>4032</v>
      </c>
      <c r="C61" s="22"/>
      <c r="D61" s="22"/>
      <c r="E61" s="69">
        <f t="shared" si="1"/>
        <v>0</v>
      </c>
      <c r="F61" s="88" t="e">
        <f t="shared" si="11"/>
        <v>#DIV/0!</v>
      </c>
      <c r="G61" s="23"/>
      <c r="H61" s="24"/>
      <c r="I61" s="69">
        <f t="shared" si="12"/>
        <v>0</v>
      </c>
      <c r="J61" s="89" t="e">
        <f t="shared" si="13"/>
        <v>#DIV/0!</v>
      </c>
    </row>
    <row r="62" spans="1:10" ht="18">
      <c r="A62" s="30" t="s">
        <v>47</v>
      </c>
      <c r="B62" s="34">
        <v>4033</v>
      </c>
      <c r="C62" s="22"/>
      <c r="D62" s="22"/>
      <c r="E62" s="69">
        <f t="shared" si="1"/>
        <v>0</v>
      </c>
      <c r="F62" s="88" t="e">
        <f t="shared" si="11"/>
        <v>#DIV/0!</v>
      </c>
      <c r="G62" s="23"/>
      <c r="H62" s="24"/>
      <c r="I62" s="69">
        <f t="shared" si="12"/>
        <v>0</v>
      </c>
      <c r="J62" s="89" t="e">
        <f t="shared" si="13"/>
        <v>#DIV/0!</v>
      </c>
    </row>
    <row r="63" spans="1:10" ht="18">
      <c r="A63" s="35" t="s">
        <v>50</v>
      </c>
      <c r="B63" s="34">
        <v>4040</v>
      </c>
      <c r="C63" s="22"/>
      <c r="D63" s="22"/>
      <c r="E63" s="69">
        <f t="shared" si="1"/>
        <v>0</v>
      </c>
      <c r="F63" s="88" t="e">
        <f t="shared" si="11"/>
        <v>#DIV/0!</v>
      </c>
      <c r="G63" s="23"/>
      <c r="H63" s="24"/>
      <c r="I63" s="69">
        <f t="shared" si="12"/>
        <v>0</v>
      </c>
      <c r="J63" s="89" t="e">
        <f t="shared" si="13"/>
        <v>#DIV/0!</v>
      </c>
    </row>
    <row r="64" spans="1:10" ht="18">
      <c r="A64" s="130" t="s">
        <v>74</v>
      </c>
      <c r="B64" s="131"/>
      <c r="C64" s="131"/>
      <c r="D64" s="131"/>
      <c r="E64" s="131"/>
      <c r="F64" s="131"/>
      <c r="G64" s="131"/>
      <c r="H64" s="131"/>
      <c r="I64" s="131"/>
      <c r="J64" s="132"/>
    </row>
    <row r="65" spans="1:11" ht="18">
      <c r="A65" s="78" t="s">
        <v>67</v>
      </c>
      <c r="B65" s="70">
        <v>5010</v>
      </c>
      <c r="C65" s="69">
        <f>C40-C41</f>
        <v>217694</v>
      </c>
      <c r="D65" s="69">
        <f>D40-D41</f>
        <v>-1880808</v>
      </c>
      <c r="E65" s="69">
        <f t="shared" si="1"/>
        <v>-2098502</v>
      </c>
      <c r="F65" s="88">
        <f>(D65/C65)*100</f>
        <v>-863.9686899960495</v>
      </c>
      <c r="G65" s="69">
        <f>G40-G41</f>
        <v>217694</v>
      </c>
      <c r="H65" s="69">
        <f>H40-H41</f>
        <v>-1880808</v>
      </c>
      <c r="I65" s="69">
        <f>H65-G65</f>
        <v>-2098502</v>
      </c>
      <c r="J65" s="89">
        <f>(H65/G65)*100</f>
        <v>-863.9686899960495</v>
      </c>
      <c r="K65" s="107"/>
    </row>
    <row r="66" spans="1:10" ht="18">
      <c r="A66" s="73" t="s">
        <v>68</v>
      </c>
      <c r="B66" s="26">
        <v>5011</v>
      </c>
      <c r="C66" s="69">
        <f>C65-C67</f>
        <v>217694</v>
      </c>
      <c r="D66" s="69">
        <f>D65-D67</f>
        <v>-1880808</v>
      </c>
      <c r="E66" s="69">
        <f t="shared" si="1"/>
        <v>-2098502</v>
      </c>
      <c r="F66" s="88">
        <f>(D66/C66)*100</f>
        <v>-863.9686899960495</v>
      </c>
      <c r="G66" s="69">
        <f>G65-G67</f>
        <v>217694</v>
      </c>
      <c r="H66" s="69">
        <f>H65-H67</f>
        <v>-1880808</v>
      </c>
      <c r="I66" s="69">
        <f>H66-G66</f>
        <v>-2098502</v>
      </c>
      <c r="J66" s="89">
        <f>(H66/G66)*100</f>
        <v>-863.9686899960495</v>
      </c>
    </row>
    <row r="67" spans="1:10" ht="18">
      <c r="A67" s="79" t="s">
        <v>69</v>
      </c>
      <c r="B67" s="26">
        <v>5012</v>
      </c>
      <c r="C67" s="69"/>
      <c r="D67" s="69"/>
      <c r="E67" s="69"/>
      <c r="F67" s="88" t="e">
        <f>(D67/C67)*100</f>
        <v>#DIV/0!</v>
      </c>
      <c r="G67" s="69"/>
      <c r="H67" s="54"/>
      <c r="I67" s="54"/>
      <c r="J67" s="89" t="e">
        <f>(H67/G67)*100</f>
        <v>#DIV/0!</v>
      </c>
    </row>
    <row r="68" spans="1:10" ht="18">
      <c r="A68" s="127" t="s">
        <v>75</v>
      </c>
      <c r="B68" s="128"/>
      <c r="C68" s="128"/>
      <c r="D68" s="128"/>
      <c r="E68" s="128"/>
      <c r="F68" s="128"/>
      <c r="G68" s="128"/>
      <c r="H68" s="128"/>
      <c r="I68" s="128"/>
      <c r="J68" s="129"/>
    </row>
    <row r="69" spans="1:10" ht="18">
      <c r="A69" s="66" t="s">
        <v>38</v>
      </c>
      <c r="B69" s="70">
        <v>6010</v>
      </c>
      <c r="C69" s="69">
        <f>C70+C71+C72+C73+C74+C75</f>
        <v>2473319</v>
      </c>
      <c r="D69" s="69">
        <f>D70+D71+D72+D73+D74+D75</f>
        <v>3190202</v>
      </c>
      <c r="E69" s="69">
        <f aca="true" t="shared" si="14" ref="E69:E75">D69-C69</f>
        <v>716883</v>
      </c>
      <c r="F69" s="88">
        <f aca="true" t="shared" si="15" ref="F69:F75">(D69/C69)*100</f>
        <v>128.98465584099745</v>
      </c>
      <c r="G69" s="69">
        <f>G70+G71+G72+G73+G74+G75</f>
        <v>2473319</v>
      </c>
      <c r="H69" s="69">
        <f>H70+H71+H72+H73+H74+H75</f>
        <v>3190202</v>
      </c>
      <c r="I69" s="69">
        <f aca="true" t="shared" si="16" ref="I69:I75">H69-G69</f>
        <v>716883</v>
      </c>
      <c r="J69" s="89">
        <f aca="true" t="shared" si="17" ref="J69:J75">(H69/G69)*100</f>
        <v>128.98465584099745</v>
      </c>
    </row>
    <row r="70" spans="1:10" ht="18">
      <c r="A70" s="50" t="s">
        <v>32</v>
      </c>
      <c r="B70" s="31">
        <v>6011</v>
      </c>
      <c r="C70" s="32">
        <v>3825</v>
      </c>
      <c r="D70" s="32">
        <v>6822</v>
      </c>
      <c r="E70" s="69">
        <f t="shared" si="14"/>
        <v>2997</v>
      </c>
      <c r="F70" s="88">
        <f t="shared" si="15"/>
        <v>178.35294117647058</v>
      </c>
      <c r="G70" s="33">
        <f aca="true" t="shared" si="18" ref="G70:H74">C70</f>
        <v>3825</v>
      </c>
      <c r="H70" s="33">
        <f t="shared" si="18"/>
        <v>6822</v>
      </c>
      <c r="I70" s="69">
        <f t="shared" si="16"/>
        <v>2997</v>
      </c>
      <c r="J70" s="89">
        <f t="shared" si="17"/>
        <v>178.35294117647058</v>
      </c>
    </row>
    <row r="71" spans="1:10" ht="18">
      <c r="A71" s="38" t="s">
        <v>33</v>
      </c>
      <c r="B71" s="31">
        <v>6012</v>
      </c>
      <c r="C71" s="22">
        <v>89259</v>
      </c>
      <c r="D71" s="22">
        <v>114876</v>
      </c>
      <c r="E71" s="69">
        <f t="shared" si="14"/>
        <v>25617</v>
      </c>
      <c r="F71" s="88">
        <f t="shared" si="15"/>
        <v>128.69962692837697</v>
      </c>
      <c r="G71" s="33">
        <f t="shared" si="18"/>
        <v>89259</v>
      </c>
      <c r="H71" s="33">
        <f t="shared" si="18"/>
        <v>114876</v>
      </c>
      <c r="I71" s="69">
        <f t="shared" si="16"/>
        <v>25617</v>
      </c>
      <c r="J71" s="89">
        <f t="shared" si="17"/>
        <v>128.69962692837697</v>
      </c>
    </row>
    <row r="72" spans="1:10" ht="18">
      <c r="A72" s="38" t="s">
        <v>34</v>
      </c>
      <c r="B72" s="31">
        <v>6013</v>
      </c>
      <c r="C72" s="22"/>
      <c r="D72" s="22"/>
      <c r="E72" s="69">
        <f t="shared" si="14"/>
        <v>0</v>
      </c>
      <c r="F72" s="88" t="e">
        <f t="shared" si="15"/>
        <v>#DIV/0!</v>
      </c>
      <c r="G72" s="33">
        <f t="shared" si="18"/>
        <v>0</v>
      </c>
      <c r="H72" s="33">
        <f t="shared" si="18"/>
        <v>0</v>
      </c>
      <c r="I72" s="69">
        <f t="shared" si="16"/>
        <v>0</v>
      </c>
      <c r="J72" s="89" t="e">
        <f t="shared" si="17"/>
        <v>#DIV/0!</v>
      </c>
    </row>
    <row r="73" spans="1:10" ht="18">
      <c r="A73" s="38" t="s">
        <v>35</v>
      </c>
      <c r="B73" s="31">
        <v>6014</v>
      </c>
      <c r="C73" s="22">
        <v>1071106</v>
      </c>
      <c r="D73" s="22">
        <v>1373590</v>
      </c>
      <c r="E73" s="69">
        <f t="shared" si="14"/>
        <v>302484</v>
      </c>
      <c r="F73" s="88">
        <f t="shared" si="15"/>
        <v>128.2403422256994</v>
      </c>
      <c r="G73" s="33">
        <f t="shared" si="18"/>
        <v>1071106</v>
      </c>
      <c r="H73" s="33">
        <f t="shared" si="18"/>
        <v>1373590</v>
      </c>
      <c r="I73" s="69">
        <f t="shared" si="16"/>
        <v>302484</v>
      </c>
      <c r="J73" s="89">
        <f t="shared" si="17"/>
        <v>128.2403422256994</v>
      </c>
    </row>
    <row r="74" spans="1:10" ht="31.5">
      <c r="A74" s="81" t="s">
        <v>36</v>
      </c>
      <c r="B74" s="31">
        <v>6015</v>
      </c>
      <c r="C74" s="58">
        <v>1309129</v>
      </c>
      <c r="D74" s="58">
        <v>1694914</v>
      </c>
      <c r="E74" s="69">
        <f t="shared" si="14"/>
        <v>385785</v>
      </c>
      <c r="F74" s="88">
        <f t="shared" si="15"/>
        <v>129.46883003890372</v>
      </c>
      <c r="G74" s="33">
        <f t="shared" si="18"/>
        <v>1309129</v>
      </c>
      <c r="H74" s="33">
        <f t="shared" si="18"/>
        <v>1694914</v>
      </c>
      <c r="I74" s="69">
        <f t="shared" si="16"/>
        <v>385785</v>
      </c>
      <c r="J74" s="89">
        <f t="shared" si="17"/>
        <v>129.46883003890372</v>
      </c>
    </row>
    <row r="75" spans="1:10" ht="18">
      <c r="A75" s="41" t="s">
        <v>37</v>
      </c>
      <c r="B75" s="31">
        <v>6016</v>
      </c>
      <c r="C75" s="27"/>
      <c r="D75" s="27"/>
      <c r="E75" s="69">
        <f t="shared" si="14"/>
        <v>0</v>
      </c>
      <c r="F75" s="88" t="e">
        <f t="shared" si="15"/>
        <v>#DIV/0!</v>
      </c>
      <c r="G75" s="27"/>
      <c r="H75" s="24"/>
      <c r="I75" s="69">
        <f t="shared" si="16"/>
        <v>0</v>
      </c>
      <c r="J75" s="89" t="e">
        <f t="shared" si="17"/>
        <v>#DIV/0!</v>
      </c>
    </row>
    <row r="76" spans="1:10" ht="18">
      <c r="A76" s="134" t="s">
        <v>76</v>
      </c>
      <c r="B76" s="135"/>
      <c r="C76" s="135"/>
      <c r="D76" s="135"/>
      <c r="E76" s="135"/>
      <c r="F76" s="135"/>
      <c r="G76" s="135"/>
      <c r="H76" s="135"/>
      <c r="I76" s="135"/>
      <c r="J76" s="136"/>
    </row>
    <row r="77" spans="1:10" ht="18">
      <c r="A77" s="53" t="s">
        <v>59</v>
      </c>
      <c r="B77" s="31">
        <v>7010</v>
      </c>
      <c r="C77" s="65">
        <v>282.75</v>
      </c>
      <c r="D77" s="65">
        <v>282.75</v>
      </c>
      <c r="E77" s="65"/>
      <c r="F77" s="65"/>
      <c r="G77" s="65">
        <v>282.75</v>
      </c>
      <c r="H77" s="65">
        <v>282.75</v>
      </c>
      <c r="I77" s="65"/>
      <c r="J77" s="65"/>
    </row>
    <row r="78" spans="1:11" ht="18">
      <c r="A78" s="53"/>
      <c r="B78" s="31"/>
      <c r="C78" s="43"/>
      <c r="D78" s="43"/>
      <c r="E78" s="43"/>
      <c r="F78" s="43"/>
      <c r="G78" s="109" t="s">
        <v>96</v>
      </c>
      <c r="H78" s="109" t="s">
        <v>78</v>
      </c>
      <c r="I78" s="109" t="s">
        <v>78</v>
      </c>
      <c r="J78" s="109" t="s">
        <v>77</v>
      </c>
      <c r="K78" s="105"/>
    </row>
    <row r="79" spans="1:10" ht="18">
      <c r="A79" s="53" t="s">
        <v>42</v>
      </c>
      <c r="B79" s="34">
        <v>7011</v>
      </c>
      <c r="C79" s="22">
        <v>36396408</v>
      </c>
      <c r="D79" s="22">
        <v>36751321</v>
      </c>
      <c r="E79" s="22"/>
      <c r="F79" s="22"/>
      <c r="G79" s="22">
        <f>C79</f>
        <v>36396408</v>
      </c>
      <c r="H79" s="22">
        <f>D79</f>
        <v>36751321</v>
      </c>
      <c r="I79" s="22"/>
      <c r="J79" s="32"/>
    </row>
    <row r="80" spans="1:10" ht="18">
      <c r="A80" s="53" t="s">
        <v>60</v>
      </c>
      <c r="B80" s="34">
        <v>7012</v>
      </c>
      <c r="C80" s="22"/>
      <c r="D80" s="22"/>
      <c r="E80" s="22"/>
      <c r="F80" s="22"/>
      <c r="G80" s="23"/>
      <c r="H80" s="24"/>
      <c r="I80" s="24"/>
      <c r="J80" s="24"/>
    </row>
    <row r="81" spans="1:10" ht="18">
      <c r="A81" s="53" t="s">
        <v>61</v>
      </c>
      <c r="B81" s="34">
        <v>7013</v>
      </c>
      <c r="C81" s="22"/>
      <c r="D81" s="22"/>
      <c r="E81" s="22"/>
      <c r="F81" s="22"/>
      <c r="G81" s="23"/>
      <c r="H81" s="24"/>
      <c r="I81" s="24"/>
      <c r="J81" s="24"/>
    </row>
    <row r="82" spans="1:10" ht="18">
      <c r="A82" s="53" t="s">
        <v>62</v>
      </c>
      <c r="B82" s="57">
        <v>7016</v>
      </c>
      <c r="C82" s="58"/>
      <c r="D82" s="58"/>
      <c r="E82" s="58"/>
      <c r="F82" s="58"/>
      <c r="G82" s="59"/>
      <c r="H82" s="60"/>
      <c r="I82" s="60"/>
      <c r="J82" s="60"/>
    </row>
    <row r="83" spans="1:10" ht="18">
      <c r="A83" s="53" t="s">
        <v>63</v>
      </c>
      <c r="B83" s="26">
        <v>7020</v>
      </c>
      <c r="C83" s="69"/>
      <c r="D83" s="69"/>
      <c r="E83" s="69"/>
      <c r="F83" s="69"/>
      <c r="G83" s="69"/>
      <c r="H83" s="54"/>
      <c r="I83" s="54"/>
      <c r="J83" s="54"/>
    </row>
    <row r="84" spans="1:10" ht="18">
      <c r="A84" s="55"/>
      <c r="B84" s="51"/>
      <c r="C84" s="52"/>
      <c r="D84" s="52"/>
      <c r="E84" s="52"/>
      <c r="F84" s="52"/>
      <c r="G84" s="52"/>
      <c r="H84" s="56"/>
      <c r="I84" s="56"/>
      <c r="J84" s="56"/>
    </row>
    <row r="85" spans="1:10" ht="18">
      <c r="A85" s="44" t="s">
        <v>9</v>
      </c>
      <c r="B85" s="45"/>
      <c r="C85" s="84"/>
      <c r="D85" s="45"/>
      <c r="E85" s="46"/>
      <c r="F85" s="137" t="s">
        <v>90</v>
      </c>
      <c r="G85" s="137"/>
      <c r="H85" s="47"/>
      <c r="I85" s="48"/>
      <c r="J85" s="48"/>
    </row>
    <row r="86" spans="1:7" ht="18">
      <c r="A86" s="49"/>
      <c r="B86" s="86"/>
      <c r="C86" s="87" t="s">
        <v>10</v>
      </c>
      <c r="D86" s="87"/>
      <c r="E86" s="119" t="s">
        <v>11</v>
      </c>
      <c r="F86" s="119"/>
      <c r="G86" s="119"/>
    </row>
    <row r="87" spans="1:7" ht="18">
      <c r="A87" s="49" t="s">
        <v>92</v>
      </c>
      <c r="B87" s="86"/>
      <c r="C87" s="85"/>
      <c r="D87" s="86"/>
      <c r="E87" s="86"/>
      <c r="F87" s="111" t="s">
        <v>91</v>
      </c>
      <c r="G87" s="111"/>
    </row>
    <row r="88" spans="1:7" ht="18">
      <c r="A88" s="49"/>
      <c r="B88" s="86"/>
      <c r="C88" s="87" t="s">
        <v>10</v>
      </c>
      <c r="D88" s="87"/>
      <c r="E88" s="119" t="s">
        <v>11</v>
      </c>
      <c r="F88" s="119"/>
      <c r="G88" s="119"/>
    </row>
    <row r="89" spans="1:7" ht="18">
      <c r="A89"/>
      <c r="B89"/>
      <c r="C89"/>
      <c r="D89"/>
      <c r="E89"/>
      <c r="F89"/>
      <c r="G89"/>
    </row>
    <row r="90" spans="1:7" ht="18">
      <c r="A90"/>
      <c r="B90"/>
      <c r="C90"/>
      <c r="D90"/>
      <c r="E90"/>
      <c r="F90"/>
      <c r="G90"/>
    </row>
    <row r="91" spans="1:7" ht="18">
      <c r="A91"/>
      <c r="B91"/>
      <c r="C91"/>
      <c r="D91"/>
      <c r="E91"/>
      <c r="F91"/>
      <c r="G91"/>
    </row>
  </sheetData>
  <sheetProtection/>
  <mergeCells count="21">
    <mergeCell ref="E2:J2"/>
    <mergeCell ref="A4:J4"/>
    <mergeCell ref="A5:J5"/>
    <mergeCell ref="A6:J6"/>
    <mergeCell ref="A7:J7"/>
    <mergeCell ref="F87:G87"/>
    <mergeCell ref="A64:J64"/>
    <mergeCell ref="A53:J53"/>
    <mergeCell ref="A68:J68"/>
    <mergeCell ref="A76:J76"/>
    <mergeCell ref="F85:G85"/>
    <mergeCell ref="E86:G86"/>
    <mergeCell ref="K47:W52"/>
    <mergeCell ref="E88:G88"/>
    <mergeCell ref="A9:A10"/>
    <mergeCell ref="B9:B10"/>
    <mergeCell ref="G9:J9"/>
    <mergeCell ref="C9:F9"/>
    <mergeCell ref="A12:J12"/>
    <mergeCell ref="A28:J28"/>
    <mergeCell ref="A42:J42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  <rowBreaks count="2" manualBreakCount="2">
    <brk id="33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2022-04-19T11:59:40Z</dcterms:modified>
  <cp:category/>
  <cp:version/>
  <cp:contentType/>
  <cp:contentStatus/>
</cp:coreProperties>
</file>