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4\Desktop\ЗАКУПІВЛІ\"/>
    </mc:Choice>
  </mc:AlternateContent>
  <bookViews>
    <workbookView xWindow="0" yWindow="0" windowWidth="28800" windowHeight="11730"/>
  </bookViews>
  <sheets>
    <sheet name="Sheet" sheetId="1" r:id="rId1"/>
  </sheets>
  <definedNames>
    <definedName name="_xlnm._FilterDatabase" localSheetId="0" hidden="1">Sheet!$A$4:$AD$42</definedName>
  </definedNames>
  <calcPr calcId="162913"/>
</workbook>
</file>

<file path=xl/calcChain.xml><?xml version="1.0" encoding="utf-8"?>
<calcChain xmlns="http://schemas.openxmlformats.org/spreadsheetml/2006/main">
  <c r="T42" i="1" l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</calcChain>
</file>

<file path=xl/sharedStrings.xml><?xml version="1.0" encoding="utf-8"?>
<sst xmlns="http://schemas.openxmlformats.org/spreadsheetml/2006/main" count="453" uniqueCount="219">
  <si>
    <t xml:space="preserve"> Послуги з виготовлення паспорту опорядження фасадів будинку - щойно виявленого об’єкта культурної спадщини по вул. Філософська, 23 у м. Дніпро у  4 (чотирьох) екземплярах ДК 021:2015:71220000-6 Послуги з архітектурного проектування </t>
  </si>
  <si>
    <t>% зниження</t>
  </si>
  <si>
    <t>01-07</t>
  </si>
  <si>
    <t>01-12</t>
  </si>
  <si>
    <t>02-06</t>
  </si>
  <si>
    <t>07-08</t>
  </si>
  <si>
    <t>09-06</t>
  </si>
  <si>
    <t>09-07</t>
  </si>
  <si>
    <t>1</t>
  </si>
  <si>
    <t>1-04</t>
  </si>
  <si>
    <t>108</t>
  </si>
  <si>
    <t>11-06</t>
  </si>
  <si>
    <t>12-05</t>
  </si>
  <si>
    <t>12-11</t>
  </si>
  <si>
    <t>13458752</t>
  </si>
  <si>
    <t>13458752,ПП "ЛІРА ЛТД",Україна</t>
  </si>
  <si>
    <t>15</t>
  </si>
  <si>
    <t>15-07</t>
  </si>
  <si>
    <t>15-1</t>
  </si>
  <si>
    <t>15-2</t>
  </si>
  <si>
    <t>15-3</t>
  </si>
  <si>
    <t>15-4</t>
  </si>
  <si>
    <t>15-5</t>
  </si>
  <si>
    <t>16477553,Український державний інститут культурної спадщини,Україна;39714961,ТОВ "АВЕСТА ЕНЕРГОРЕСУРС
",Україна;2437014906,ФОП Лисенкова Вероніка Миколаївна,Україна;24459393,ТОВ Азов-Гаррет,Україна</t>
  </si>
  <si>
    <t>17</t>
  </si>
  <si>
    <t>18444200-5 - Захисні каски</t>
  </si>
  <si>
    <t>19143995</t>
  </si>
  <si>
    <t>21-1</t>
  </si>
  <si>
    <t>21-10</t>
  </si>
  <si>
    <t>21-2</t>
  </si>
  <si>
    <t>21-3</t>
  </si>
  <si>
    <t>21-4</t>
  </si>
  <si>
    <t>22160000-9 - Буклети</t>
  </si>
  <si>
    <t>22900000-9 - Друкована продукція різна</t>
  </si>
  <si>
    <t>2371213034</t>
  </si>
  <si>
    <t>2437014906</t>
  </si>
  <si>
    <t>2437014906,ФОП Лисенкова Вероніка Миколаївна,Україна</t>
  </si>
  <si>
    <t>24941902</t>
  </si>
  <si>
    <t>24941902,ТОВ КОНСЕРВАЦІЙНО-РЕСТАВРАЦІЙНИЙ ЦЕНТР,Україна</t>
  </si>
  <si>
    <t>24941902,ТОВ КОНСЕРВАЦІЙНО-РЕСТАВРАЦІЙНИЙ ЦЕНТР,Україна;41234485,ТОВ "МІЖНАРОДНИЙ ЦЕНТР КУЛЬТУРНОЇ СПАДЩИНИ ТА КУЛЬТУРНИХ ЦІННОСТЕЙ",Україна;35082417,Товариство з обмеженою відповідальністю "Майстерня архітектора І. Бикова",Україна</t>
  </si>
  <si>
    <t>25-03</t>
  </si>
  <si>
    <t>253</t>
  </si>
  <si>
    <t>27</t>
  </si>
  <si>
    <t>27-07</t>
  </si>
  <si>
    <t>2900002797</t>
  </si>
  <si>
    <t>30120000-6 - Фотокопіювальне та поліграфічне обладнання для офсетного друку</t>
  </si>
  <si>
    <t>30190000-7 - Офісне устаткування та приладдя різне</t>
  </si>
  <si>
    <t>30232110-8 - Лазерні принтери</t>
  </si>
  <si>
    <t>3113020559,ФОП ЖУРБЕНКО ОЛЕГ МИХАЙЛОВИЧ,Україна;24941902,ТОВ КОНСЕРВАЦІЙНО-РЕСТАВРАЦІЙНИЙ ЦЕНТР,Україна</t>
  </si>
  <si>
    <t>3147501570</t>
  </si>
  <si>
    <t>3147501570,ФОП "ДОНЦОВ МАКСИМ СТАНІСЛАВОВИЧ",Україна</t>
  </si>
  <si>
    <t>31516486</t>
  </si>
  <si>
    <t>3287320861</t>
  </si>
  <si>
    <t>33564552</t>
  </si>
  <si>
    <t>33564552,ПП "Новий Сервіс",Україна</t>
  </si>
  <si>
    <t>3447101710</t>
  </si>
  <si>
    <t>35082417</t>
  </si>
  <si>
    <t>35082417,Товариство з обмеженою відповідальністю "Майстерня архітектора І. Бикова",Україна;2437014906,ФОП Лисенкова Вероніка Миколаївна,Україна;39714961,ТОВ "АВЕСТА ЕНЕРГОРЕСУРС
",Україна</t>
  </si>
  <si>
    <t>3595201964</t>
  </si>
  <si>
    <t>36047326,ТОВ ПРОЕКТ-СТУДІЯ,Україна;39714961,ТОВ "АВЕСТА ЕНЕРГОРЕСУРС
",Україна;02070772,ДЕРЖАВНИЙ ВИЩИЙ НАВЧАЛЬНИЙ ЗАКЛАД "ПРИДНІПРОВСЬКА ДЕРЖАВНА АКАДЕМІЯ БУДІВНИЦТВА ТА АРХІТЕКТУРИ",Україна;3595201964,ФОП "БУЗОВСЬКА ІРИНА СЕРГІЇВНА",Україна</t>
  </si>
  <si>
    <t>37333435</t>
  </si>
  <si>
    <t>38651600-9 - Цифрові фотоапарати</t>
  </si>
  <si>
    <t>38676229,ТОВ "ТРАК ПАРТС ГРУП 2013",Україна;42015868,ТОВ "ДРУКАРНЯ ОКТО",Україна;42810492,ТОВ ПЛЕЯДА ДРУК,Україна;3460711454,ФОП "ПЕТРУК ВЛАДИСЛАВ МАКСИМОВИЧ",Україна;35539161,ПП "КОМПАНІЯ "ПРІМАВЕРА",Україна</t>
  </si>
  <si>
    <t>39827490</t>
  </si>
  <si>
    <t>39827490,ПІДПРИЄМСТВО ОБ'ЄДНАННЯ ГРОМАДЯН "ІНСТИТУТ КУЛЬТУРНОЇ СПАДЩИНИ" ВСЕУКРАЇНСЬКОЇ РАДИ З ОХОРОНИ КУЛЬТУРНОЇ СПАДЩИНИ УКРАЇНИ,Україна</t>
  </si>
  <si>
    <t>41136522,ТОВАРИСТВО З ОБМЕЖЕНОЮ ВІДПОВІДАЛЬНІСТЮ "ДИРЕКТ ОФІС СЕРВІС",Україна;3287320861,ФОП  Жушман Яна Всеволодівна,Україна</t>
  </si>
  <si>
    <t>41738342,Товариство з обмеженою відповідальністю "УКРАЇНСЬКИЙ ЦЕНТР ДОСЛІДЖЕНЬ АРХІТЕКТУРНОЇ СПАДЩИНИ",Україна;41234485,ТОВ "МІЖНАРОДНИЙ ЦЕНТР КУЛЬТУРНОЇ СПАДЩИНИ ТА КУЛЬТУРНИХ ЦІННОСТЕЙ",Україна;35082417,Товариство з обмеженою відповідальністю "Майстерня архітектора І. Бикова",Україна</t>
  </si>
  <si>
    <t>41860186,Товариство з обмеженою відповідальністю «ПРОТЕХ-ІТ-УКРАЇНА»,Україна;3001003991,ФОП ГОНЧАРЕНКО СЕРГІЙ ВАСИЛЬОВИЧ,Україна;40989803,ТОВ "МАГАЗИН ПОЗИТИВ",Україна;3447101710,ФОП ВИНИЧУК  АРТЕМ ЮРІЙОВИЧ,Україна</t>
  </si>
  <si>
    <t>41860186,Товариство з обмеженою відповідальністю «ПРОТЕХ-ІТ-УКРАЇНА»,Україна;3261607214,ФОП Кривий Віталій Валерійович,Україна;3447101710,ФОП ВИНИЧУК  АРТЕМ ЮРІЙОВИЧ,Україна;30256061,ТОВ "ДІАВЕСТЕНД КОМПЛЕКСНІ РІШЕННЯ",Україна;2371213034,Андросович Сергій Адамович,Україна;3233707280,Фізична особа – підприємець  Рубець Ганна Вікторівна,Україна</t>
  </si>
  <si>
    <t>42015868</t>
  </si>
  <si>
    <t>42716760</t>
  </si>
  <si>
    <t>42716760,ТОВ РЕСТАВРАЦІЙНО-ТЕХНОЛОГІЧНИЙ ЦЕНТР,Україна</t>
  </si>
  <si>
    <t>42716760,ТОВ РЕСТАВРАЦІЙНО-ТЕХНОЛОГІЧНИЙ ЦЕНТР,Україна;41738342,Товариство з обмеженою відповідальністю "УКРАЇНСЬКИЙ ЦЕНТР ДОСЛІДЖЕНЬ АРХІТЕКТУРНОЇ СПАДЩИНИ",Україна</t>
  </si>
  <si>
    <t>43120417,ТОВ "ПАВЕРТРЕЙД",Україна;40989803,ТОВ "МАГАЗИН ПОЗИТИВ",Україна;1672003619,Фізична особа-підприємець ОСАДЧИЙ ЮРІЙ ГРИГОРОВИЧ,Україна;2900002797,ЛИТВИНЕНКО  РУСЛАН МИКОЛАЙОВИЧ ,Україна</t>
  </si>
  <si>
    <t>50313000-2 - Технічне обслуговування і ремонт копіювально-розмножувальної техніки</t>
  </si>
  <si>
    <t>71220000-6 - Послуги з архітектурного проектування</t>
  </si>
  <si>
    <t>71320000-7 - Послуги з інженерного проектування</t>
  </si>
  <si>
    <t>71340000-3 - Комплексні інженерні послуги</t>
  </si>
  <si>
    <t>79420000-4 - Управлінські послуги</t>
  </si>
  <si>
    <t>80510000-2 - Послуги з професійної підготовки спеціалістів</t>
  </si>
  <si>
    <t>92520000-2 - Послуги музеїв та послуги зі збереження історичних пам’яток і будівель</t>
  </si>
  <si>
    <t>92522000-6 - Послуги зі збереження історичних пам’яток і будівель</t>
  </si>
  <si>
    <t>92522200-8 - Послуги зі збереження історичних будівель</t>
  </si>
  <si>
    <t>UA-2020-01-30-001377-c</t>
  </si>
  <si>
    <t>UA-2020-02-26-002658-a</t>
  </si>
  <si>
    <t>UA-2020-02-27-004165-a</t>
  </si>
  <si>
    <t>UA-2020-04-09-002571-b</t>
  </si>
  <si>
    <t>UA-2020-04-21-000345-b</t>
  </si>
  <si>
    <t>UA-2020-04-24-000996-b</t>
  </si>
  <si>
    <t>UA-2020-04-24-001281-b</t>
  </si>
  <si>
    <t>UA-2020-05-04-001284-b</t>
  </si>
  <si>
    <t>UA-2020-05-14-002208-b</t>
  </si>
  <si>
    <t>UA-2020-05-26-004560-b</t>
  </si>
  <si>
    <t>UA-2020-05-27-007489-b</t>
  </si>
  <si>
    <t>UA-2020-06-02-006972-b</t>
  </si>
  <si>
    <t>UA-2020-06-02-008364-b</t>
  </si>
  <si>
    <t>UA-2020-06-09-002558-b</t>
  </si>
  <si>
    <t>UA-2020-06-16-007971-c</t>
  </si>
  <si>
    <t>UA-2020-06-18-003971-c</t>
  </si>
  <si>
    <t>UA-2020-07-09-004721-c</t>
  </si>
  <si>
    <t>UA-2020-07-10-007228-c</t>
  </si>
  <si>
    <t>UA-2020-07-14-005015-c</t>
  </si>
  <si>
    <t>UA-2020-07-17-003594-b</t>
  </si>
  <si>
    <t>UA-2020-08-11-003399-a</t>
  </si>
  <si>
    <t>UA-2020-08-18-008366-a</t>
  </si>
  <si>
    <t>UA-2020-08-18-008685-a</t>
  </si>
  <si>
    <t>UA-2020-08-18-008781-a</t>
  </si>
  <si>
    <t>UA-2020-08-18-008858-a</t>
  </si>
  <si>
    <t>UA-2020-08-18-008918-a</t>
  </si>
  <si>
    <t>UA-2020-08-19-002673-a</t>
  </si>
  <si>
    <t>UA-2020-09-02-001749-b</t>
  </si>
  <si>
    <t>UA-2020-09-02-002849-b</t>
  </si>
  <si>
    <t>UA-2020-10-01-004339-a</t>
  </si>
  <si>
    <t>UA-2020-10-01-004451-a</t>
  </si>
  <si>
    <t>UA-2020-10-01-004574-a</t>
  </si>
  <si>
    <t>UA-2020-10-01-004674-a</t>
  </si>
  <si>
    <t>UA-2020-10-01-005000-a</t>
  </si>
  <si>
    <t>UA-2020-11-16-008554-c</t>
  </si>
  <si>
    <t>UA-2020-12-07-004083-c</t>
  </si>
  <si>
    <t>UA-2020-12-08-011871-c</t>
  </si>
  <si>
    <t>UA-2020-12-08-011882-c</t>
  </si>
  <si>
    <t>UAH</t>
  </si>
  <si>
    <t>report-feedback@zakupivli.pro</t>
  </si>
  <si>
    <t>ЄДРПОУ переможця</t>
  </si>
  <si>
    <t>Ідентифікатор закупівлі</t>
  </si>
  <si>
    <t>Андросович Сергій Адамович</t>
  </si>
  <si>
    <t>Буклети</t>
  </si>
  <si>
    <t>Валюта</t>
  </si>
  <si>
    <t>Всі учасники закупки</t>
  </si>
  <si>
    <t xml:space="preserve">ДК 021:2015  30232110-8  Лазерні принтери, а саме:  БФП формату А3  </t>
  </si>
  <si>
    <t xml:space="preserve">ДК 021:2015 "30190000-7 Офісне устаткування та приладдя різне" </t>
  </si>
  <si>
    <t>ДК 021:2015 "71340000-3 Комплексні інженерні послуги ", а саме інструментального обстеження (комплексного наукового дослідження), з наданням звітів про конструкторське обстеження та інженерно-геологічні вишукування з висновками та рекомендаціями, будівлі щойно виявленого об’єкта культурної спадщини по вул. Філософська, 23 (літ. А-2) в м. Дніпро у 4 (чотирьох) екземплярах».</t>
  </si>
  <si>
    <t xml:space="preserve">ДК 021:2015 "92522200-8  послуги зі збереження історичних будівель", «Виготовити облікову документацію на щойно виявлені об’єкти культурної спадщини за видом «архітектура» (38 об’єктів), розташовані у м. Дніпро» </t>
  </si>
  <si>
    <t>ДК 021:2015 "92522200-8 Послуги зі збереження історичних будівель"- виготовлення облікової документації на об’єкті  культурної спадщини – пам’ятки архітектури місцевого значення «Прибутковий будинок» охоронний номер 43, що знаходиться за адресою: м. Дніпро, вул. Андрія Фабра, 16, до складу якої входить паспорт, облікова картка, акт технічного стану та коротка історична довідка, які складені відповідно наказу Міністерства культури України від 11.03.2013 № 158 «Про затвердження Порядку обліку об’єктів культурної спадщини».</t>
  </si>
  <si>
    <t>ДК 021:2015 "92522200-8 Послуги зі збереження історичних будівель"- виготовлення облікової документації на об’єкті культурної спадщини – пам’ятки архітектури місцевого значення «Особняк» охоронний номер 112, що знаходиться за адресою: м. Дніпро, вул. Андрія Фабра, 16, до складу якої входить паспорт, облікова картка, акт технічного стану та коротка історична довідка, які складені відповідно наказу Міністерства культури України від 11.03.2013 № 158 «Про затвердження Порядку обліку об’єктів культурної спадщини».</t>
  </si>
  <si>
    <t>ДК 021:2015 -79420000-4 «Управлінські послуги» (Послуги з розробки проектів, крім будівельних), а саме: Послуги з розроблення науково-проєктної документації «Зони охорони пам`ятки архітектури національного значення "Миколаївська церква в Кодаках", охорон. № 1078, розташованої по вул. Фортечна, 108 у м. Дніпрі</t>
  </si>
  <si>
    <t>ДК 021:2015 30120000-6 - Фотокопіювальне та поліграфічне обладнання для офсетного друку, а саме:  Картридж XEROX WC3335/3345/PH3330 Blaсk 8500 cтор (106R03621) та Драм картридж XEROX WC3335/3345/PH3330 Blaсk (101R00555)</t>
  </si>
  <si>
    <t>ДК 021:2015 71320000-7 «Послуги з інженерного проектування», а саме: роботи з підготовки науково-проектної документації на виконання протиаварійних робіт на реставрацію вінцевого карнизу та аттиків головного фасаду будівлі за адресою: вул. Січових Стрільців, 1 у м. Дніпрі – щойно виявленого об’єкта культурної спадщини – «Прибутковий будинок», охоронний № 10109-Дп</t>
  </si>
  <si>
    <t>ДК 021:2015 71320000-7 «Послуги з інженерного проектування», а саме: роботи з підготовки науково-проектної та науково-дослідної документації на виконання ремонту (реставраційного) фасадів щойно виявленого об’єкта культурної спадщини – «Прибутковий будинок», охоронний № 10061-Дп, розташованого за адресою: вул. Боброва, 28 у м. Дніпрі</t>
  </si>
  <si>
    <t>ДК 021:2015 71320000-7 «Послуги з інженерного проектування», а саме: роботи з підготовки науково-проектної та науково-дослідної документації на виконання ремонту (реставраційного) фасадів щойно виявленого об’єкта культурної спадщини – «Прибутковий будинок», охоронний № 10122-Дп, розташованого за адресою: вул. Харківська, 5 – вул. В’ячеслава Липинського, 6 у м. Дніпрі</t>
  </si>
  <si>
    <t>ДК 021:2015 «22160000-9 – Буклети, виготовлення буклетів «Символ міста. Найстаріший палац» об’єктом є пам’ятка архітектури національного значення «Палац» охоронний № 1061, розташований за адресою: м. Дніпро, площа Шевченка, 1</t>
  </si>
  <si>
    <t>ДК 021:2015:71220000-6 Послуги з архітектурного проектування, а саме: послуги з виготовлення паспорту опорядження фасадів громадської будівлі (значної історичної забудови) по вул. Володимира Вернадського, 15  у м. Дніпро</t>
  </si>
  <si>
    <t>Дата закінчення процедури</t>
  </si>
  <si>
    <t>Дата проведення аукціону або розгляду</t>
  </si>
  <si>
    <t>Дата публікації закупівлі</t>
  </si>
  <si>
    <t>Закупівля без використання електронної системи</t>
  </si>
  <si>
    <t>Захисні каски</t>
  </si>
  <si>
    <t>Звіт створено 7 лютого в 10:51 з використанням http://zakupivli.pro</t>
  </si>
  <si>
    <t>Класифікатор</t>
  </si>
  <si>
    <t>Кількість запрошених постачальників</t>
  </si>
  <si>
    <t>Кількість одиниць</t>
  </si>
  <si>
    <t>Кількість учасників аукціону</t>
  </si>
  <si>
    <t xml:space="preserve">ЛИТВИНЕНКО  РУСЛАН МИКОЛАЙОВИЧ </t>
  </si>
  <si>
    <t>Назва потенційного переможця (з найменшою ціною)</t>
  </si>
  <si>
    <t>Назва товару</t>
  </si>
  <si>
    <t>Найменування предмета закупівлі: ДК 021:2015 50313000-2 Технічне обслуговування і ремонт копіювально-розмножувальної техніки  (БФП  Xerox WorkCentre 3335DNI+ USB cable (4 одиниці) та Epson L850 (C11CE31402)+USB cable), в тому числі кольоровими чорнилами Epson 673 М, BK, C, Y, LC, LM.  Заправлення копіювальної техніки проводитиметься впродовж року по мірі необхідності отримання даної послуги (усього 8 послуг).</t>
  </si>
  <si>
    <t>Номер договору</t>
  </si>
  <si>
    <t>Офісне устаткування та приладдя різне</t>
  </si>
  <si>
    <t>Очікувана вартість, грн</t>
  </si>
  <si>
    <t>Очікувана вартість, одиниця.</t>
  </si>
  <si>
    <t>ПІДПРИЄМСТВО ОБ'ЄДНАННЯ ГРОМАДЯН "ІНСТИТУТ КУЛЬТУРНОЇ СПАДЩИНИ" ВСЕУКРАЇНСЬКОЇ РАДИ З ОХОРОНИ КУЛЬТУРНОЇ СПАДЩИНИ УКРАЇНИ</t>
  </si>
  <si>
    <t>ПП "ЛІРА ЛТД"</t>
  </si>
  <si>
    <t>ПП "Новий Сервіс"</t>
  </si>
  <si>
    <t>Посилання на тендер</t>
  </si>
  <si>
    <t>Послуги з архітектурного проектування  (виготовлення паспорту опорядження фасадів будинку - щойно виявленого об’єкта культурної спадщини, по вул. Філософська, 23, м. Дніпро)</t>
  </si>
  <si>
    <t>Послуги з архітектурного проектування (ДК 021:2015:71220000-6)  (виготовлення паспорту опорядження фасадів громадської будівлі (значної історичної забудови) по вул. Володимира Вернадського, 15, м. Дніпро)</t>
  </si>
  <si>
    <t>Послуги з професійної підготовки спеціалістів</t>
  </si>
  <si>
    <t>Послуги з розміщення охоронних дошок на пам’ятках культурної спадщини м. Дніпра (усього 156 шт), ДК 021:2015 92522000-7 Послуги зі збереження історичних пам’яток</t>
  </si>
  <si>
    <t xml:space="preserve">Послуги з інженерного проектування (розроблення науково-проектної документації на виконання протиаварійних робіт на реставрацію вінцевого карнизу та аттиків головного фасаду будівлі за адресою: вул. Січових Стрільців, 1, 
м. Дніпрі – щойно виявленого об’єкта культурної спадщини – «Прибутковий будинок», охоронний № 10109-Дп)
</t>
  </si>
  <si>
    <t>Послуги з інженерного проектування (розроблення науково-проектної документації: на виконання ремонту (реставраційного) фасаду щойно виявленого об’єкта культурної спадщини – «Прибутковий будинок», охоронний № 10061-Дп, розташованого за адресою: вул. Боброва, 28, м. Дніпрі») та проведення експертизи з отриманням позитивного експертного звіту</t>
  </si>
  <si>
    <t>Послуги з інженерного проектування (розроблення науково-проектної документації: на виконання ремонту (реставраційного) фасадів щойно виявленого об’єкта культурної спадщини – «Прибутковий будинок», охоронний № 10122-Дп, розташованого за адресою: вул. Харківська, 5 – вул. В’ячеслава Липинського, 6, м. Дніпро) та проведення експертизи з отриманням позитивного експертного звіту</t>
  </si>
  <si>
    <t>Послуги з інженерного проектування (розроблення науково-проектної документації: по об’єкту «Реставрація об’єкта культурної спадщини – «Прибутковий будинок», охоронний № 10093-Дп, розташованого за адресою: узвіз Крутогірний, 5, м. Дніпро)</t>
  </si>
  <si>
    <t>Послуги з інженерного проектування (розроблення науково-проектної документації: по об’єкту «Реставрація та реабілітація дворових зовнішніх сходів пам’ятки архітектури місцевого значення «Особняк Непокойчицького», охоронний № 95, розташованої за адресою: вул. Шевченка, 33, м. Дніпрі») та проведення експертизи з отриманням позитивного експертного звіту</t>
  </si>
  <si>
    <t>Причина скасування закупівлі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</si>
  <si>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</si>
  <si>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</si>
  <si>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Раніше опублікована</t>
  </si>
  <si>
    <t>Розроблення науково-проектної документації за об'єктом: «Ремонт реставраційний фасадів щойно виявленого об’єкта культурної спадщини – «Прибутковий будинок», охоронний № 10061-Дп, розташованого за адресою: вул. Боброва, 28, м. Дніпро» та проведення експертизи з отриманням позитивного експертного звіту (код ДК 021:2015 71320000-7 «Послуги з інженерного проектування»)</t>
  </si>
  <si>
    <t>Розроблення науково-проектної документації за об'єктом: «Ремонт реставраційний фасадів щойно виявленого об’єкта культурної спадщини – «Прибутковий будинок», охоронний № 10122-Дп, розташованого за адресою: вул. Харківська, 5 – вул. В’ячеслава Липинського, 6, м. Дніпро та проведення експертизи з отриманням позитивного експертного звіту (код ДК 021:2015 71320000-7 «Послуги з інженерного проектування»)</t>
  </si>
  <si>
    <t>Розроблення науково-проектної документації за об'єктом: «Реставрація об’єкта культурної спадщини – «Прибутковий будинок», охоронний № 10093-Дп, розташованого за адресою: узвіз Крутогірний, 5, м. Дніпро (код ДК 021:2015 71320000-7 «Послуги з інженерного проектування»)</t>
  </si>
  <si>
    <t xml:space="preserve">Розроблення науково-проектної документації за об’єктом: «Ремонт реставраційний вінцевого карнизу та аттиків головного фасаду будівлі за адресою: вул. Січових Стрільців, 1, м. Дніпро – щойно виявленого об’єкта культурної спадщини – «Прибутковий будинок», охоронний № 10109-Дп та проведення експертизи з отриманням позитивного експертного звіту (код ДК 021:2015 71320000-7 «Послуги з інженерного проектування») </t>
  </si>
  <si>
    <t>Розроблення науково-проектної документації: по об’єкту «Реставрація та реабілітація дворових зовнішніх сходів пам’ятки архітектури місцевого значення «Особняк Непокойчицького», охоронний № 95, розташованої за адресою: вул. Шевченка, 33, м. Дніпро» та проведення експертизи з отриманням позитивного експертного звіту (код ДК 021:2015 71320000-7 «Послуги з інженерного проектування»)</t>
  </si>
  <si>
    <t>Спрощена / Допорогова закупівля</t>
  </si>
  <si>
    <t>Статус</t>
  </si>
  <si>
    <t>Статус договору</t>
  </si>
  <si>
    <t>Сума зниження грн</t>
  </si>
  <si>
    <t>ТОВ "ДРУКАРНЯ ОКТО"</t>
  </si>
  <si>
    <t>ТОВ КОНСЕРВАЦІЙНО-РЕСТАВРАЦІЙНИЙ ЦЕНТР</t>
  </si>
  <si>
    <t>ТОВ РЕСТАВРАЦІЙНО-ТЕХНОЛОГІЧНИЙ ЦЕНТР</t>
  </si>
  <si>
    <t>ТОВАРИСТВО З ОБМЕЖЕНОЮ ВІДПОВІДАЛЬНІСТЮ "ІНСТИТУТ ЕКОНОМІЧНОЇ ОСВІТИ І РОЗВИТКУ"</t>
  </si>
  <si>
    <t>ТОВАРИСТВО З ОБМЕЖЕНОЮ ВІДПОВІДАЛЬНІСТЮ "УКРТЕКСТИЛЬ"</t>
  </si>
  <si>
    <t>ТОВАРИСТВО З ОБМЕЖЕНОЮ ВІДПОВІДАЛЬНІСТЮ ТОРГОВЕЛЬНО-ВИРОБНИЧА ГРУПА "КУНІЦА"</t>
  </si>
  <si>
    <t>Тип процедури</t>
  </si>
  <si>
    <t>Товариство з обмеженою відповідальністю "Майстерня архітектора І. Бикова"</t>
  </si>
  <si>
    <t>Укладення договору до</t>
  </si>
  <si>
    <t>Укладення договору з</t>
  </si>
  <si>
    <t>ФОП  Жушман Яна Всеволодівна</t>
  </si>
  <si>
    <t>ФОП "БУЗОВСЬКА ІРИНА СЕРГІЇВНА"</t>
  </si>
  <si>
    <t>ФОП "ДОНЦОВ МАКСИМ СТАНІСЛАВОВИЧ"</t>
  </si>
  <si>
    <t>ФОП ВИНИЧУК  АРТЕМ ЮРІЙОВИЧ</t>
  </si>
  <si>
    <t>ФОП Лисенкова Вероніка Миколаївна</t>
  </si>
  <si>
    <t>Фактична сума договору</t>
  </si>
  <si>
    <t>Фактичний переможець</t>
  </si>
  <si>
    <t xml:space="preserve">Цифрові фотоапарати ( Код ДК 021:2015 - 38651600-9) </t>
  </si>
  <si>
    <t>Якщо ви маєте пропозицію чи побажання щодо покращення цього звіту, напишіть нам, будь ласка:</t>
  </si>
  <si>
    <t>відсутність подальшої потреби в закупівлі послуги та у разі необхідності оголосити ще раз</t>
  </si>
  <si>
    <t>завершено</t>
  </si>
  <si>
    <t>закритий</t>
  </si>
  <si>
    <t>закупівля не відбулась</t>
  </si>
  <si>
    <t>код ДК 021:2015 – 22900000-9 "Друкована продукція різна", а саме стенди, виготовлені шляхом ультрафіолетового друку</t>
  </si>
  <si>
    <t>на підставі, що передбачена згідно ч. 1 п. 1 ст. 32 Закону, у зв’язку із відсутністю подальшої потреби в закупівлі товарів, робіт чи послуг та у разі необхідності оголосить ще раз.</t>
  </si>
  <si>
    <t>порушення вимог Закону України "Про публічні закупівлі"</t>
  </si>
  <si>
    <t>порушення вимог Закону України "Про публічні закупівлі" в частині кваліфікації виду закупівлі</t>
  </si>
  <si>
    <t>послуги з виготовлення паспорту опорядження фасадів будинку - щойно виявленого об’єкта культурної спадщини по вул. Філософська, 23 у м. Дніпро</t>
  </si>
  <si>
    <t xml:space="preserve">послуги з розміщення охоронних дошок на пам’ятках культурної спадщини м. Дніпра (усього 162 шт), ДК 021:2015 92522000-7 Послуги зі збереження історичних пам’яток </t>
  </si>
  <si>
    <t>послуги зі збереження історичних будівель (виготовлення облікової документації на щойно виявлені об’єкти культурної спадщини за видом «архітектура» (38 об’єктів), розташовані у м. Дніпро)</t>
  </si>
  <si>
    <t>скасована</t>
  </si>
  <si>
    <t>у зв'язку із відсутністю подальшої потреби з закупівлі товарів, робіт чи послуг та у разі необхідності оголосить ще раз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</si>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</sst>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\.mm\.yyyy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0" fontId="1" fillId="0" borderId="0" xfId="0" applyFont="1" applyAlignment="1">
      <alignment wrapText="1"/>
    </xf>
    <xf numFmtId="165" fontId="1" fillId="0" borderId="0" xfId="0" applyNumberFormat="1" applyFont="1"/>
    <xf numFmtId="4" fontId="1" fillId="0" borderId="0" xfId="0" applyNumberFormat="1" applyFont="1"/>
    <xf numFmtId="0" fontId="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ivli.pro/cabinet/purchases/state_purchase/view/21892854" TargetMode="External"/><Relationship Id="rId13" Type="http://schemas.openxmlformats.org/officeDocument/2006/relationships/hyperlink" Target="https://my.zakupivli.pro/cabinet/purchases/state_purchase/view/19749331" TargetMode="External"/><Relationship Id="rId18" Type="http://schemas.openxmlformats.org/officeDocument/2006/relationships/hyperlink" Target="https://my.zakupivli.pro/cabinet/purchases/state_purchase/view/18638699" TargetMode="External"/><Relationship Id="rId26" Type="http://schemas.openxmlformats.org/officeDocument/2006/relationships/hyperlink" Target="https://my.zakupivli.pro/cabinet/purchases/state_purchase/view/17338255" TargetMode="External"/><Relationship Id="rId39" Type="http://schemas.openxmlformats.org/officeDocument/2006/relationships/hyperlink" Target="https://my.zakupivli.pro/cabinet/purchases/state_purchase/view/14961400" TargetMode="External"/><Relationship Id="rId3" Type="http://schemas.openxmlformats.org/officeDocument/2006/relationships/hyperlink" Target="https://my.zakupivli.pro/cabinet/purchases/state_purchase/view/16867398" TargetMode="External"/><Relationship Id="rId21" Type="http://schemas.openxmlformats.org/officeDocument/2006/relationships/hyperlink" Target="https://my.zakupivli.pro/cabinet/purchases/state_purchase/view/18639564" TargetMode="External"/><Relationship Id="rId34" Type="http://schemas.openxmlformats.org/officeDocument/2006/relationships/hyperlink" Target="https://my.zakupivli.pro/cabinet/purchases/state_purchase/view/16465618" TargetMode="External"/><Relationship Id="rId7" Type="http://schemas.openxmlformats.org/officeDocument/2006/relationships/hyperlink" Target="https://my.zakupivli.pro/cabinet/purchases/state_purchase/view/21892793" TargetMode="External"/><Relationship Id="rId12" Type="http://schemas.openxmlformats.org/officeDocument/2006/relationships/hyperlink" Target="https://my.zakupivli.pro/cabinet/purchases/state_purchase/view/19748332" TargetMode="External"/><Relationship Id="rId17" Type="http://schemas.openxmlformats.org/officeDocument/2006/relationships/hyperlink" Target="https://my.zakupivli.pro/cabinet/purchases/state_purchase/view/18651068" TargetMode="External"/><Relationship Id="rId25" Type="http://schemas.openxmlformats.org/officeDocument/2006/relationships/hyperlink" Target="https://my.zakupivli.pro/cabinet/purchases/state_purchase/view/17808859" TargetMode="External"/><Relationship Id="rId33" Type="http://schemas.openxmlformats.org/officeDocument/2006/relationships/hyperlink" Target="https://my.zakupivli.pro/cabinet/purchases/state_purchase/view/16530166" TargetMode="External"/><Relationship Id="rId38" Type="http://schemas.openxmlformats.org/officeDocument/2006/relationships/hyperlink" Target="https://my.zakupivli.pro/cabinet/purchases/state_purchase/view/15496930" TargetMode="External"/><Relationship Id="rId2" Type="http://schemas.openxmlformats.org/officeDocument/2006/relationships/hyperlink" Target="https://my.zakupivli.pro/cabinet/purchases/state_purchase/view/16464272" TargetMode="External"/><Relationship Id="rId16" Type="http://schemas.openxmlformats.org/officeDocument/2006/relationships/hyperlink" Target="https://my.zakupivli.pro/cabinet/purchases/state_purchase/view/18637576" TargetMode="External"/><Relationship Id="rId20" Type="http://schemas.openxmlformats.org/officeDocument/2006/relationships/hyperlink" Target="https://my.zakupivli.pro/cabinet/purchases/state_purchase/view/18639363" TargetMode="External"/><Relationship Id="rId29" Type="http://schemas.openxmlformats.org/officeDocument/2006/relationships/hyperlink" Target="https://my.zakupivli.pro/cabinet/purchases/state_purchase/view/16999329" TargetMode="External"/><Relationship Id="rId1" Type="http://schemas.openxmlformats.org/officeDocument/2006/relationships/hyperlink" Target="mailto:report-feedback@zakupivli.pro" TargetMode="External"/><Relationship Id="rId6" Type="http://schemas.openxmlformats.org/officeDocument/2006/relationships/hyperlink" Target="https://my.zakupivli.pro/cabinet/purchases/state_purchase/view/21836158" TargetMode="External"/><Relationship Id="rId11" Type="http://schemas.openxmlformats.org/officeDocument/2006/relationships/hyperlink" Target="https://my.zakupivli.pro/cabinet/purchases/state_purchase/view/19747883" TargetMode="External"/><Relationship Id="rId24" Type="http://schemas.openxmlformats.org/officeDocument/2006/relationships/hyperlink" Target="https://my.zakupivli.pro/cabinet/purchases/state_purchase/view/17766947" TargetMode="External"/><Relationship Id="rId32" Type="http://schemas.openxmlformats.org/officeDocument/2006/relationships/hyperlink" Target="https://my.zakupivli.pro/cabinet/purchases/state_purchase/view/16669060" TargetMode="External"/><Relationship Id="rId37" Type="http://schemas.openxmlformats.org/officeDocument/2006/relationships/hyperlink" Target="https://my.zakupivli.pro/cabinet/purchases/state_purchase/view/15521111" TargetMode="External"/><Relationship Id="rId5" Type="http://schemas.openxmlformats.org/officeDocument/2006/relationships/hyperlink" Target="https://my.zakupivli.pro/cabinet/purchases/state_purchase/view/21103348" TargetMode="External"/><Relationship Id="rId15" Type="http://schemas.openxmlformats.org/officeDocument/2006/relationships/hyperlink" Target="https://my.zakupivli.pro/cabinet/purchases/state_purchase/view/18936720" TargetMode="External"/><Relationship Id="rId23" Type="http://schemas.openxmlformats.org/officeDocument/2006/relationships/hyperlink" Target="https://my.zakupivli.pro/cabinet/purchases/state_purchase/view/17953229" TargetMode="External"/><Relationship Id="rId28" Type="http://schemas.openxmlformats.org/officeDocument/2006/relationships/hyperlink" Target="https://my.zakupivli.pro/cabinet/purchases/state_purchase/view/17108119" TargetMode="External"/><Relationship Id="rId36" Type="http://schemas.openxmlformats.org/officeDocument/2006/relationships/hyperlink" Target="https://my.zakupivli.pro/cabinet/purchases/state_purchase/view/16191318" TargetMode="External"/><Relationship Id="rId10" Type="http://schemas.openxmlformats.org/officeDocument/2006/relationships/hyperlink" Target="https://my.zakupivli.pro/cabinet/purchases/state_purchase/view/19747617" TargetMode="External"/><Relationship Id="rId19" Type="http://schemas.openxmlformats.org/officeDocument/2006/relationships/hyperlink" Target="https://my.zakupivli.pro/cabinet/purchases/state_purchase/view/18639096" TargetMode="External"/><Relationship Id="rId31" Type="http://schemas.openxmlformats.org/officeDocument/2006/relationships/hyperlink" Target="https://my.zakupivli.pro/cabinet/purchases/state_purchase/view/16902922" TargetMode="External"/><Relationship Id="rId4" Type="http://schemas.openxmlformats.org/officeDocument/2006/relationships/hyperlink" Target="https://my.zakupivli.pro/cabinet/purchases/state_purchase/view/17863112" TargetMode="External"/><Relationship Id="rId9" Type="http://schemas.openxmlformats.org/officeDocument/2006/relationships/hyperlink" Target="https://my.zakupivli.pro/cabinet/purchases/state_purchase/view/19747275" TargetMode="External"/><Relationship Id="rId14" Type="http://schemas.openxmlformats.org/officeDocument/2006/relationships/hyperlink" Target="https://my.zakupivli.pro/cabinet/purchases/state_purchase/view/18933471" TargetMode="External"/><Relationship Id="rId22" Type="http://schemas.openxmlformats.org/officeDocument/2006/relationships/hyperlink" Target="https://my.zakupivli.pro/cabinet/purchases/state_purchase/view/18452891" TargetMode="External"/><Relationship Id="rId27" Type="http://schemas.openxmlformats.org/officeDocument/2006/relationships/hyperlink" Target="https://my.zakupivli.pro/cabinet/purchases/state_purchase/view/17284525" TargetMode="External"/><Relationship Id="rId30" Type="http://schemas.openxmlformats.org/officeDocument/2006/relationships/hyperlink" Target="https://my.zakupivli.pro/cabinet/purchases/state_purchase/view/16995167" TargetMode="External"/><Relationship Id="rId35" Type="http://schemas.openxmlformats.org/officeDocument/2006/relationships/hyperlink" Target="https://my.zakupivli.pro/cabinet/purchases/state_purchase/view/164332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abSelected="1" workbookViewId="0">
      <pane ySplit="4" topLeftCell="A5" activePane="bottomLeft" state="frozen"/>
      <selection pane="bottomLeft"/>
    </sheetView>
  </sheetViews>
  <sheetFormatPr defaultColWidth="11.42578125" defaultRowHeight="15" x14ac:dyDescent="0.25"/>
  <cols>
    <col min="1" max="1" width="10"/>
    <col min="2" max="2" width="25"/>
    <col min="3" max="5" width="45"/>
    <col min="6" max="8" width="20"/>
    <col min="9" max="10" width="10"/>
    <col min="11" max="14" width="25"/>
    <col min="15" max="15" width="45"/>
    <col min="16" max="16" width="25"/>
    <col min="17" max="17" width="15"/>
    <col min="18" max="18" width="45"/>
    <col min="19" max="19" width="20"/>
    <col min="20" max="20" width="30"/>
    <col min="21" max="24" width="20"/>
    <col min="25" max="25" width="25"/>
    <col min="26" max="26" width="10"/>
    <col min="27" max="29" width="20"/>
    <col min="30" max="30" width="50"/>
  </cols>
  <sheetData>
    <row r="1" spans="1:30" x14ac:dyDescent="0.25">
      <c r="A1" s="1" t="s">
        <v>204</v>
      </c>
    </row>
    <row r="2" spans="1:30" x14ac:dyDescent="0.25">
      <c r="A2" s="2" t="s">
        <v>122</v>
      </c>
    </row>
    <row r="4" spans="1:30" ht="39" x14ac:dyDescent="0.25">
      <c r="A4" s="3" t="s">
        <v>218</v>
      </c>
      <c r="B4" s="3" t="s">
        <v>124</v>
      </c>
      <c r="C4" s="3" t="s">
        <v>154</v>
      </c>
      <c r="D4" s="3" t="s">
        <v>148</v>
      </c>
      <c r="E4" s="3" t="s">
        <v>192</v>
      </c>
      <c r="F4" s="3" t="s">
        <v>144</v>
      </c>
      <c r="G4" s="3" t="s">
        <v>143</v>
      </c>
      <c r="H4" s="3" t="s">
        <v>142</v>
      </c>
      <c r="I4" s="3" t="s">
        <v>151</v>
      </c>
      <c r="J4" s="3" t="s">
        <v>150</v>
      </c>
      <c r="K4" s="3" t="s">
        <v>158</v>
      </c>
      <c r="L4" s="3" t="s">
        <v>159</v>
      </c>
      <c r="M4" s="3" t="s">
        <v>174</v>
      </c>
      <c r="N4" s="3" t="s">
        <v>175</v>
      </c>
      <c r="O4" s="3" t="s">
        <v>153</v>
      </c>
      <c r="P4" s="3" t="s">
        <v>185</v>
      </c>
      <c r="Q4" s="3" t="s">
        <v>1</v>
      </c>
      <c r="R4" s="3" t="s">
        <v>202</v>
      </c>
      <c r="S4" s="3" t="s">
        <v>123</v>
      </c>
      <c r="T4" s="3" t="s">
        <v>163</v>
      </c>
      <c r="U4" s="3" t="s">
        <v>183</v>
      </c>
      <c r="V4" s="3" t="s">
        <v>149</v>
      </c>
      <c r="W4" s="3" t="s">
        <v>173</v>
      </c>
      <c r="X4" s="3" t="s">
        <v>156</v>
      </c>
      <c r="Y4" s="3" t="s">
        <v>201</v>
      </c>
      <c r="Z4" s="3" t="s">
        <v>127</v>
      </c>
      <c r="AA4" s="3" t="s">
        <v>184</v>
      </c>
      <c r="AB4" s="3" t="s">
        <v>195</v>
      </c>
      <c r="AC4" s="3" t="s">
        <v>194</v>
      </c>
      <c r="AD4" s="3" t="s">
        <v>128</v>
      </c>
    </row>
    <row r="5" spans="1:30" ht="51.75" x14ac:dyDescent="0.25">
      <c r="A5" s="4">
        <v>1</v>
      </c>
      <c r="B5" s="1" t="s">
        <v>88</v>
      </c>
      <c r="C5" s="5" t="s">
        <v>214</v>
      </c>
      <c r="D5" s="1" t="s">
        <v>80</v>
      </c>
      <c r="E5" s="1" t="s">
        <v>182</v>
      </c>
      <c r="F5" s="6">
        <v>43945</v>
      </c>
      <c r="G5" s="1"/>
      <c r="H5" s="6">
        <v>43964</v>
      </c>
      <c r="I5" s="4">
        <v>0</v>
      </c>
      <c r="J5" s="7">
        <v>162</v>
      </c>
      <c r="K5" s="7">
        <v>16400</v>
      </c>
      <c r="L5" s="7">
        <v>101.23456790123457</v>
      </c>
      <c r="M5" s="4">
        <v>0</v>
      </c>
      <c r="N5" s="1"/>
      <c r="O5" s="5"/>
      <c r="P5" s="1"/>
      <c r="Q5" s="1"/>
      <c r="R5" s="1"/>
      <c r="S5" s="1"/>
      <c r="T5" s="8" t="str">
        <f>HYPERLINK("https://my.zakupivli.pro/cabinet/purchases/state_purchase/view/16464272")</f>
        <v>https://my.zakupivli.pro/cabinet/purchases/state_purchase/view/16464272</v>
      </c>
      <c r="U5" s="1" t="s">
        <v>208</v>
      </c>
      <c r="V5" s="4">
        <v>0</v>
      </c>
      <c r="W5" s="1"/>
      <c r="X5" s="1"/>
      <c r="Y5" s="1"/>
      <c r="Z5" s="1"/>
      <c r="AA5" s="1"/>
      <c r="AB5" s="1"/>
      <c r="AC5" s="1"/>
      <c r="AD5" s="1"/>
    </row>
    <row r="6" spans="1:30" ht="153.75" x14ac:dyDescent="0.25">
      <c r="A6" s="4">
        <v>2</v>
      </c>
      <c r="B6" s="1" t="s">
        <v>92</v>
      </c>
      <c r="C6" s="5" t="s">
        <v>133</v>
      </c>
      <c r="D6" s="1" t="s">
        <v>82</v>
      </c>
      <c r="E6" s="1" t="s">
        <v>182</v>
      </c>
      <c r="F6" s="6">
        <v>43977</v>
      </c>
      <c r="G6" s="1"/>
      <c r="H6" s="6">
        <v>43978</v>
      </c>
      <c r="I6" s="4">
        <v>0</v>
      </c>
      <c r="J6" s="7">
        <v>1</v>
      </c>
      <c r="K6" s="7">
        <v>80000</v>
      </c>
      <c r="L6" s="7">
        <v>80000</v>
      </c>
      <c r="M6" s="4">
        <v>0</v>
      </c>
      <c r="N6" s="1"/>
      <c r="O6" s="5"/>
      <c r="P6" s="1"/>
      <c r="Q6" s="1"/>
      <c r="R6" s="1"/>
      <c r="S6" s="1"/>
      <c r="T6" s="8" t="str">
        <f>HYPERLINK("https://my.zakupivli.pro/cabinet/purchases/state_purchase/view/16867398")</f>
        <v>https://my.zakupivli.pro/cabinet/purchases/state_purchase/view/16867398</v>
      </c>
      <c r="U6" s="1" t="s">
        <v>216</v>
      </c>
      <c r="V6" s="4">
        <v>0</v>
      </c>
      <c r="W6" s="1" t="s">
        <v>211</v>
      </c>
      <c r="X6" s="1"/>
      <c r="Y6" s="1"/>
      <c r="Z6" s="1"/>
      <c r="AA6" s="1"/>
      <c r="AB6" s="1"/>
      <c r="AC6" s="1"/>
      <c r="AD6" s="1"/>
    </row>
    <row r="7" spans="1:30" ht="77.25" x14ac:dyDescent="0.25">
      <c r="A7" s="4">
        <v>3</v>
      </c>
      <c r="B7" s="1" t="s">
        <v>101</v>
      </c>
      <c r="C7" s="5" t="s">
        <v>140</v>
      </c>
      <c r="D7" s="1" t="s">
        <v>32</v>
      </c>
      <c r="E7" s="1" t="s">
        <v>182</v>
      </c>
      <c r="F7" s="6">
        <v>44026</v>
      </c>
      <c r="G7" s="1"/>
      <c r="H7" s="6">
        <v>44046</v>
      </c>
      <c r="I7" s="4">
        <v>0</v>
      </c>
      <c r="J7" s="7">
        <v>1000</v>
      </c>
      <c r="K7" s="7">
        <v>100000</v>
      </c>
      <c r="L7" s="7">
        <v>100</v>
      </c>
      <c r="M7" s="4">
        <v>0</v>
      </c>
      <c r="N7" s="1"/>
      <c r="O7" s="5"/>
      <c r="P7" s="1"/>
      <c r="Q7" s="1"/>
      <c r="R7" s="1"/>
      <c r="S7" s="1"/>
      <c r="T7" s="8" t="str">
        <f>HYPERLINK("https://my.zakupivli.pro/cabinet/purchases/state_purchase/view/17863112")</f>
        <v>https://my.zakupivli.pro/cabinet/purchases/state_purchase/view/17863112</v>
      </c>
      <c r="U7" s="1" t="s">
        <v>208</v>
      </c>
      <c r="V7" s="4">
        <v>0</v>
      </c>
      <c r="W7" s="1"/>
      <c r="X7" s="1"/>
      <c r="Y7" s="1"/>
      <c r="Z7" s="1"/>
      <c r="AA7" s="1"/>
      <c r="AB7" s="1"/>
      <c r="AC7" s="1"/>
      <c r="AD7" s="1"/>
    </row>
    <row r="8" spans="1:30" ht="26.25" x14ac:dyDescent="0.25">
      <c r="A8" s="4">
        <v>4</v>
      </c>
      <c r="B8" s="1" t="s">
        <v>117</v>
      </c>
      <c r="C8" s="5" t="s">
        <v>146</v>
      </c>
      <c r="D8" s="1" t="s">
        <v>25</v>
      </c>
      <c r="E8" s="1" t="s">
        <v>145</v>
      </c>
      <c r="F8" s="6">
        <v>44151</v>
      </c>
      <c r="G8" s="1"/>
      <c r="H8" s="6">
        <v>44151</v>
      </c>
      <c r="I8" s="4">
        <v>1</v>
      </c>
      <c r="J8" s="7">
        <v>3</v>
      </c>
      <c r="K8" s="7">
        <v>1080</v>
      </c>
      <c r="L8" s="7">
        <v>360</v>
      </c>
      <c r="M8" s="7">
        <v>1080</v>
      </c>
      <c r="N8" s="7">
        <v>360</v>
      </c>
      <c r="O8" s="5" t="s">
        <v>190</v>
      </c>
      <c r="P8" s="7">
        <v>0</v>
      </c>
      <c r="Q8" s="7">
        <v>0</v>
      </c>
      <c r="R8" s="1" t="s">
        <v>190</v>
      </c>
      <c r="S8" s="1" t="s">
        <v>51</v>
      </c>
      <c r="T8" s="8" t="str">
        <f>HYPERLINK("https://my.zakupivli.pro/cabinet/purchases/state_purchase/view/21103348")</f>
        <v>https://my.zakupivli.pro/cabinet/purchases/state_purchase/view/21103348</v>
      </c>
      <c r="U8" s="1" t="s">
        <v>206</v>
      </c>
      <c r="V8" s="4">
        <v>0</v>
      </c>
      <c r="W8" s="1"/>
      <c r="X8" s="1" t="s">
        <v>13</v>
      </c>
      <c r="Y8" s="7">
        <v>1080</v>
      </c>
      <c r="Z8" s="1" t="s">
        <v>121</v>
      </c>
      <c r="AA8" s="1" t="s">
        <v>207</v>
      </c>
      <c r="AB8" s="1"/>
      <c r="AC8" s="1"/>
      <c r="AD8" s="1"/>
    </row>
    <row r="9" spans="1:30" ht="26.25" x14ac:dyDescent="0.25">
      <c r="A9" s="4">
        <v>5</v>
      </c>
      <c r="B9" s="1" t="s">
        <v>118</v>
      </c>
      <c r="C9" s="5" t="s">
        <v>166</v>
      </c>
      <c r="D9" s="1" t="s">
        <v>79</v>
      </c>
      <c r="E9" s="1" t="s">
        <v>145</v>
      </c>
      <c r="F9" s="6">
        <v>44172</v>
      </c>
      <c r="G9" s="1"/>
      <c r="H9" s="6">
        <v>44172</v>
      </c>
      <c r="I9" s="4">
        <v>1</v>
      </c>
      <c r="J9" s="7">
        <v>1</v>
      </c>
      <c r="K9" s="7">
        <v>1470</v>
      </c>
      <c r="L9" s="7">
        <v>1470</v>
      </c>
      <c r="M9" s="7">
        <v>1470</v>
      </c>
      <c r="N9" s="7">
        <v>1470</v>
      </c>
      <c r="O9" s="5" t="s">
        <v>189</v>
      </c>
      <c r="P9" s="7">
        <v>0</v>
      </c>
      <c r="Q9" s="7">
        <v>0</v>
      </c>
      <c r="R9" s="1" t="s">
        <v>189</v>
      </c>
      <c r="S9" s="1" t="s">
        <v>60</v>
      </c>
      <c r="T9" s="8" t="str">
        <f>HYPERLINK("https://my.zakupivli.pro/cabinet/purchases/state_purchase/view/21836158")</f>
        <v>https://my.zakupivli.pro/cabinet/purchases/state_purchase/view/21836158</v>
      </c>
      <c r="U9" s="1" t="s">
        <v>206</v>
      </c>
      <c r="V9" s="4">
        <v>0</v>
      </c>
      <c r="W9" s="1"/>
      <c r="X9" s="1" t="s">
        <v>3</v>
      </c>
      <c r="Y9" s="7">
        <v>1470</v>
      </c>
      <c r="Z9" s="1" t="s">
        <v>121</v>
      </c>
      <c r="AA9" s="1" t="s">
        <v>207</v>
      </c>
      <c r="AB9" s="1"/>
      <c r="AC9" s="1"/>
      <c r="AD9" s="1"/>
    </row>
    <row r="10" spans="1:30" ht="26.25" x14ac:dyDescent="0.25">
      <c r="A10" s="4">
        <v>6</v>
      </c>
      <c r="B10" s="1" t="s">
        <v>119</v>
      </c>
      <c r="C10" s="5" t="s">
        <v>157</v>
      </c>
      <c r="D10" s="1" t="s">
        <v>46</v>
      </c>
      <c r="E10" s="1" t="s">
        <v>145</v>
      </c>
      <c r="F10" s="6">
        <v>44173</v>
      </c>
      <c r="G10" s="1"/>
      <c r="H10" s="6">
        <v>44174</v>
      </c>
      <c r="I10" s="4">
        <v>1</v>
      </c>
      <c r="J10" s="7">
        <v>450</v>
      </c>
      <c r="K10" s="7">
        <v>2624.28</v>
      </c>
      <c r="L10" s="7">
        <v>5.8317333333333332</v>
      </c>
      <c r="M10" s="7">
        <v>2624.28</v>
      </c>
      <c r="N10" s="7">
        <v>5.8317333333333332</v>
      </c>
      <c r="O10" s="5" t="s">
        <v>191</v>
      </c>
      <c r="P10" s="7">
        <v>0</v>
      </c>
      <c r="Q10" s="7">
        <v>0</v>
      </c>
      <c r="R10" s="1" t="s">
        <v>191</v>
      </c>
      <c r="S10" s="1" t="s">
        <v>26</v>
      </c>
      <c r="T10" s="8" t="str">
        <f>HYPERLINK("https://my.zakupivli.pro/cabinet/purchases/state_purchase/view/21892793")</f>
        <v>https://my.zakupivli.pro/cabinet/purchases/state_purchase/view/21892793</v>
      </c>
      <c r="U10" s="1" t="s">
        <v>216</v>
      </c>
      <c r="V10" s="4">
        <v>0</v>
      </c>
      <c r="W10" s="1" t="s">
        <v>176</v>
      </c>
      <c r="X10" s="1"/>
      <c r="Y10" s="1"/>
      <c r="Z10" s="1"/>
      <c r="AA10" s="1"/>
      <c r="AB10" s="1"/>
      <c r="AC10" s="1"/>
      <c r="AD10" s="1"/>
    </row>
    <row r="11" spans="1:30" ht="26.25" x14ac:dyDescent="0.25">
      <c r="A11" s="4">
        <v>7</v>
      </c>
      <c r="B11" s="1" t="s">
        <v>120</v>
      </c>
      <c r="C11" s="5" t="s">
        <v>157</v>
      </c>
      <c r="D11" s="1" t="s">
        <v>46</v>
      </c>
      <c r="E11" s="1" t="s">
        <v>145</v>
      </c>
      <c r="F11" s="6">
        <v>44173</v>
      </c>
      <c r="G11" s="1"/>
      <c r="H11" s="6">
        <v>44173</v>
      </c>
      <c r="I11" s="4">
        <v>1</v>
      </c>
      <c r="J11" s="7">
        <v>450</v>
      </c>
      <c r="K11" s="7">
        <v>2624.28</v>
      </c>
      <c r="L11" s="7">
        <v>5.8317333333333332</v>
      </c>
      <c r="M11" s="7">
        <v>2624.28</v>
      </c>
      <c r="N11" s="7">
        <v>5.8317333333333332</v>
      </c>
      <c r="O11" s="5" t="s">
        <v>191</v>
      </c>
      <c r="P11" s="7">
        <v>0</v>
      </c>
      <c r="Q11" s="7">
        <v>0</v>
      </c>
      <c r="R11" s="1" t="s">
        <v>191</v>
      </c>
      <c r="S11" s="1" t="s">
        <v>26</v>
      </c>
      <c r="T11" s="8" t="str">
        <f>HYPERLINK("https://my.zakupivli.pro/cabinet/purchases/state_purchase/view/21892854")</f>
        <v>https://my.zakupivli.pro/cabinet/purchases/state_purchase/view/21892854</v>
      </c>
      <c r="U11" s="1" t="s">
        <v>206</v>
      </c>
      <c r="V11" s="4">
        <v>0</v>
      </c>
      <c r="W11" s="1"/>
      <c r="X11" s="1" t="s">
        <v>41</v>
      </c>
      <c r="Y11" s="7">
        <v>2624.28</v>
      </c>
      <c r="Z11" s="1" t="s">
        <v>121</v>
      </c>
      <c r="AA11" s="1" t="s">
        <v>207</v>
      </c>
      <c r="AB11" s="1"/>
      <c r="AC11" s="1"/>
      <c r="AD11" s="1"/>
    </row>
    <row r="12" spans="1:30" ht="115.5" x14ac:dyDescent="0.25">
      <c r="A12" s="4">
        <v>8</v>
      </c>
      <c r="B12" s="1" t="s">
        <v>112</v>
      </c>
      <c r="C12" s="5" t="s">
        <v>180</v>
      </c>
      <c r="D12" s="1" t="s">
        <v>76</v>
      </c>
      <c r="E12" s="1" t="s">
        <v>182</v>
      </c>
      <c r="F12" s="6">
        <v>44105</v>
      </c>
      <c r="G12" s="6">
        <v>44119</v>
      </c>
      <c r="H12" s="6">
        <v>44125</v>
      </c>
      <c r="I12" s="4">
        <v>1</v>
      </c>
      <c r="J12" s="7">
        <v>1</v>
      </c>
      <c r="K12" s="7">
        <v>250000</v>
      </c>
      <c r="L12" s="7">
        <v>250000</v>
      </c>
      <c r="M12" s="7">
        <v>239597.92</v>
      </c>
      <c r="N12" s="7">
        <v>239597.92</v>
      </c>
      <c r="O12" s="5" t="s">
        <v>188</v>
      </c>
      <c r="P12" s="7">
        <v>10402.08</v>
      </c>
      <c r="Q12" s="7">
        <v>4.16</v>
      </c>
      <c r="R12" s="1" t="s">
        <v>188</v>
      </c>
      <c r="S12" s="1" t="s">
        <v>70</v>
      </c>
      <c r="T12" s="8" t="str">
        <f>HYPERLINK("https://my.zakupivli.pro/cabinet/purchases/state_purchase/view/19747275")</f>
        <v>https://my.zakupivli.pro/cabinet/purchases/state_purchase/view/19747275</v>
      </c>
      <c r="U12" s="1" t="s">
        <v>206</v>
      </c>
      <c r="V12" s="4">
        <v>0</v>
      </c>
      <c r="W12" s="1"/>
      <c r="X12" s="1" t="s">
        <v>28</v>
      </c>
      <c r="Y12" s="7">
        <v>239597.92</v>
      </c>
      <c r="Z12" s="1" t="s">
        <v>121</v>
      </c>
      <c r="AA12" s="1" t="s">
        <v>207</v>
      </c>
      <c r="AB12" s="1"/>
      <c r="AC12" s="1"/>
      <c r="AD12" s="1" t="s">
        <v>71</v>
      </c>
    </row>
    <row r="13" spans="1:30" ht="102.75" x14ac:dyDescent="0.25">
      <c r="A13" s="4">
        <v>9</v>
      </c>
      <c r="B13" s="1" t="s">
        <v>113</v>
      </c>
      <c r="C13" s="5" t="s">
        <v>181</v>
      </c>
      <c r="D13" s="1" t="s">
        <v>76</v>
      </c>
      <c r="E13" s="1" t="s">
        <v>182</v>
      </c>
      <c r="F13" s="6">
        <v>44105</v>
      </c>
      <c r="G13" s="6">
        <v>44119</v>
      </c>
      <c r="H13" s="6">
        <v>44127</v>
      </c>
      <c r="I13" s="4">
        <v>1</v>
      </c>
      <c r="J13" s="7">
        <v>1</v>
      </c>
      <c r="K13" s="7">
        <v>500000</v>
      </c>
      <c r="L13" s="7">
        <v>500000</v>
      </c>
      <c r="M13" s="7">
        <v>486578.25</v>
      </c>
      <c r="N13" s="7">
        <v>486578.25</v>
      </c>
      <c r="O13" s="5" t="s">
        <v>188</v>
      </c>
      <c r="P13" s="7">
        <v>13421.75</v>
      </c>
      <c r="Q13" s="7">
        <v>2.68</v>
      </c>
      <c r="R13" s="1" t="s">
        <v>188</v>
      </c>
      <c r="S13" s="1" t="s">
        <v>70</v>
      </c>
      <c r="T13" s="8" t="str">
        <f>HYPERLINK("https://my.zakupivli.pro/cabinet/purchases/state_purchase/view/19747617")</f>
        <v>https://my.zakupivli.pro/cabinet/purchases/state_purchase/view/19747617</v>
      </c>
      <c r="U13" s="1" t="s">
        <v>206</v>
      </c>
      <c r="V13" s="4">
        <v>0</v>
      </c>
      <c r="W13" s="1"/>
      <c r="X13" s="1" t="s">
        <v>31</v>
      </c>
      <c r="Y13" s="7">
        <v>400357.65</v>
      </c>
      <c r="Z13" s="1" t="s">
        <v>121</v>
      </c>
      <c r="AA13" s="1" t="s">
        <v>207</v>
      </c>
      <c r="AB13" s="1"/>
      <c r="AC13" s="1"/>
      <c r="AD13" s="1" t="s">
        <v>71</v>
      </c>
    </row>
    <row r="14" spans="1:30" ht="77.25" x14ac:dyDescent="0.25">
      <c r="A14" s="4">
        <v>10</v>
      </c>
      <c r="B14" s="1" t="s">
        <v>114</v>
      </c>
      <c r="C14" s="5" t="s">
        <v>179</v>
      </c>
      <c r="D14" s="1" t="s">
        <v>76</v>
      </c>
      <c r="E14" s="1" t="s">
        <v>182</v>
      </c>
      <c r="F14" s="6">
        <v>44105</v>
      </c>
      <c r="G14" s="6">
        <v>44119</v>
      </c>
      <c r="H14" s="6">
        <v>44127</v>
      </c>
      <c r="I14" s="4">
        <v>1</v>
      </c>
      <c r="J14" s="7">
        <v>1</v>
      </c>
      <c r="K14" s="7">
        <v>500000</v>
      </c>
      <c r="L14" s="7">
        <v>500000</v>
      </c>
      <c r="M14" s="7">
        <v>479909.74</v>
      </c>
      <c r="N14" s="7">
        <v>479909.74</v>
      </c>
      <c r="O14" s="5" t="s">
        <v>188</v>
      </c>
      <c r="P14" s="7">
        <v>20090.259999999998</v>
      </c>
      <c r="Q14" s="7">
        <v>4.0199999999999996</v>
      </c>
      <c r="R14" s="1" t="s">
        <v>188</v>
      </c>
      <c r="S14" s="1" t="s">
        <v>70</v>
      </c>
      <c r="T14" s="8" t="str">
        <f>HYPERLINK("https://my.zakupivli.pro/cabinet/purchases/state_purchase/view/19747883")</f>
        <v>https://my.zakupivli.pro/cabinet/purchases/state_purchase/view/19747883</v>
      </c>
      <c r="U14" s="1" t="s">
        <v>206</v>
      </c>
      <c r="V14" s="4">
        <v>0</v>
      </c>
      <c r="W14" s="1"/>
      <c r="X14" s="1" t="s">
        <v>29</v>
      </c>
      <c r="Y14" s="7">
        <v>479909.74</v>
      </c>
      <c r="Z14" s="1" t="s">
        <v>121</v>
      </c>
      <c r="AA14" s="1" t="s">
        <v>207</v>
      </c>
      <c r="AB14" s="1"/>
      <c r="AC14" s="1"/>
      <c r="AD14" s="1" t="s">
        <v>71</v>
      </c>
    </row>
    <row r="15" spans="1:30" ht="115.5" x14ac:dyDescent="0.25">
      <c r="A15" s="4">
        <v>11</v>
      </c>
      <c r="B15" s="1" t="s">
        <v>115</v>
      </c>
      <c r="C15" s="5" t="s">
        <v>178</v>
      </c>
      <c r="D15" s="1" t="s">
        <v>76</v>
      </c>
      <c r="E15" s="1" t="s">
        <v>182</v>
      </c>
      <c r="F15" s="6">
        <v>44105</v>
      </c>
      <c r="G15" s="6">
        <v>44119</v>
      </c>
      <c r="H15" s="6">
        <v>44127</v>
      </c>
      <c r="I15" s="4">
        <v>1</v>
      </c>
      <c r="J15" s="7">
        <v>1</v>
      </c>
      <c r="K15" s="7">
        <v>500000</v>
      </c>
      <c r="L15" s="7">
        <v>500000</v>
      </c>
      <c r="M15" s="7">
        <v>476287.18</v>
      </c>
      <c r="N15" s="7">
        <v>476287.18</v>
      </c>
      <c r="O15" s="5" t="s">
        <v>187</v>
      </c>
      <c r="P15" s="7">
        <v>23712.82</v>
      </c>
      <c r="Q15" s="7">
        <v>4.74</v>
      </c>
      <c r="R15" s="1" t="s">
        <v>187</v>
      </c>
      <c r="S15" s="1" t="s">
        <v>37</v>
      </c>
      <c r="T15" s="8" t="str">
        <f>HYPERLINK("https://my.zakupivli.pro/cabinet/purchases/state_purchase/view/19748332")</f>
        <v>https://my.zakupivli.pro/cabinet/purchases/state_purchase/view/19748332</v>
      </c>
      <c r="U15" s="1" t="s">
        <v>206</v>
      </c>
      <c r="V15" s="4">
        <v>0</v>
      </c>
      <c r="W15" s="1"/>
      <c r="X15" s="1" t="s">
        <v>27</v>
      </c>
      <c r="Y15" s="7">
        <v>476287.18</v>
      </c>
      <c r="Z15" s="1" t="s">
        <v>121</v>
      </c>
      <c r="AA15" s="1" t="s">
        <v>207</v>
      </c>
      <c r="AB15" s="1"/>
      <c r="AC15" s="1"/>
      <c r="AD15" s="1" t="s">
        <v>38</v>
      </c>
    </row>
    <row r="16" spans="1:30" ht="102.75" x14ac:dyDescent="0.25">
      <c r="A16" s="4">
        <v>12</v>
      </c>
      <c r="B16" s="1" t="s">
        <v>116</v>
      </c>
      <c r="C16" s="5" t="s">
        <v>177</v>
      </c>
      <c r="D16" s="1" t="s">
        <v>76</v>
      </c>
      <c r="E16" s="1" t="s">
        <v>182</v>
      </c>
      <c r="F16" s="6">
        <v>44105</v>
      </c>
      <c r="G16" s="6">
        <v>44119</v>
      </c>
      <c r="H16" s="6">
        <v>44127</v>
      </c>
      <c r="I16" s="4">
        <v>1</v>
      </c>
      <c r="J16" s="7">
        <v>1</v>
      </c>
      <c r="K16" s="7">
        <v>500000</v>
      </c>
      <c r="L16" s="7">
        <v>500000</v>
      </c>
      <c r="M16" s="7">
        <v>444462.89</v>
      </c>
      <c r="N16" s="7">
        <v>444462.89</v>
      </c>
      <c r="O16" s="5" t="s">
        <v>187</v>
      </c>
      <c r="P16" s="7">
        <v>55537.11</v>
      </c>
      <c r="Q16" s="7">
        <v>11.11</v>
      </c>
      <c r="R16" s="1" t="s">
        <v>187</v>
      </c>
      <c r="S16" s="1" t="s">
        <v>37</v>
      </c>
      <c r="T16" s="8" t="str">
        <f>HYPERLINK("https://my.zakupivli.pro/cabinet/purchases/state_purchase/view/19749331")</f>
        <v>https://my.zakupivli.pro/cabinet/purchases/state_purchase/view/19749331</v>
      </c>
      <c r="U16" s="1" t="s">
        <v>206</v>
      </c>
      <c r="V16" s="4">
        <v>0</v>
      </c>
      <c r="W16" s="1"/>
      <c r="X16" s="1" t="s">
        <v>30</v>
      </c>
      <c r="Y16" s="7">
        <v>444462.89</v>
      </c>
      <c r="Z16" s="1" t="s">
        <v>121</v>
      </c>
      <c r="AA16" s="1" t="s">
        <v>207</v>
      </c>
      <c r="AB16" s="1"/>
      <c r="AC16" s="1"/>
      <c r="AD16" s="1" t="s">
        <v>38</v>
      </c>
    </row>
    <row r="17" spans="1:30" ht="102.75" x14ac:dyDescent="0.25">
      <c r="A17" s="4">
        <v>13</v>
      </c>
      <c r="B17" s="1" t="s">
        <v>110</v>
      </c>
      <c r="C17" s="5" t="s">
        <v>172</v>
      </c>
      <c r="D17" s="1" t="s">
        <v>76</v>
      </c>
      <c r="E17" s="1" t="s">
        <v>182</v>
      </c>
      <c r="F17" s="6">
        <v>44076</v>
      </c>
      <c r="G17" s="6">
        <v>44095</v>
      </c>
      <c r="H17" s="6">
        <v>44102</v>
      </c>
      <c r="I17" s="4">
        <v>1</v>
      </c>
      <c r="J17" s="7">
        <v>1</v>
      </c>
      <c r="K17" s="7">
        <v>499000</v>
      </c>
      <c r="L17" s="7">
        <v>499000</v>
      </c>
      <c r="M17" s="7">
        <v>486578.25</v>
      </c>
      <c r="N17" s="7">
        <v>486578.25</v>
      </c>
      <c r="O17" s="5" t="s">
        <v>188</v>
      </c>
      <c r="P17" s="7">
        <v>12421.75</v>
      </c>
      <c r="Q17" s="7">
        <v>2.4900000000000002</v>
      </c>
      <c r="R17" s="1" t="s">
        <v>188</v>
      </c>
      <c r="S17" s="1" t="s">
        <v>70</v>
      </c>
      <c r="T17" s="8" t="str">
        <f>HYPERLINK("https://my.zakupivli.pro/cabinet/purchases/state_purchase/view/18933471")</f>
        <v>https://my.zakupivli.pro/cabinet/purchases/state_purchase/view/18933471</v>
      </c>
      <c r="U17" s="1" t="s">
        <v>216</v>
      </c>
      <c r="V17" s="4">
        <v>0</v>
      </c>
      <c r="W17" s="1" t="s">
        <v>210</v>
      </c>
      <c r="X17" s="1"/>
      <c r="Y17" s="1"/>
      <c r="Z17" s="1"/>
      <c r="AA17" s="1"/>
      <c r="AB17" s="1"/>
      <c r="AC17" s="1"/>
      <c r="AD17" s="1" t="s">
        <v>71</v>
      </c>
    </row>
    <row r="18" spans="1:30" ht="77.25" x14ac:dyDescent="0.25">
      <c r="A18" s="4">
        <v>14</v>
      </c>
      <c r="B18" s="1" t="s">
        <v>111</v>
      </c>
      <c r="C18" s="5" t="s">
        <v>171</v>
      </c>
      <c r="D18" s="1" t="s">
        <v>76</v>
      </c>
      <c r="E18" s="1" t="s">
        <v>182</v>
      </c>
      <c r="F18" s="6">
        <v>44076</v>
      </c>
      <c r="G18" s="6">
        <v>44095</v>
      </c>
      <c r="H18" s="6">
        <v>44102</v>
      </c>
      <c r="I18" s="4">
        <v>1</v>
      </c>
      <c r="J18" s="7">
        <v>1</v>
      </c>
      <c r="K18" s="7">
        <v>499000</v>
      </c>
      <c r="L18" s="7">
        <v>499000</v>
      </c>
      <c r="M18" s="7">
        <v>479909.74</v>
      </c>
      <c r="N18" s="7">
        <v>479909.74</v>
      </c>
      <c r="O18" s="5" t="s">
        <v>188</v>
      </c>
      <c r="P18" s="7">
        <v>19090.259999999998</v>
      </c>
      <c r="Q18" s="7">
        <v>3.83</v>
      </c>
      <c r="R18" s="1" t="s">
        <v>188</v>
      </c>
      <c r="S18" s="1" t="s">
        <v>70</v>
      </c>
      <c r="T18" s="8" t="str">
        <f>HYPERLINK("https://my.zakupivli.pro/cabinet/purchases/state_purchase/view/18936720")</f>
        <v>https://my.zakupivli.pro/cabinet/purchases/state_purchase/view/18936720</v>
      </c>
      <c r="U18" s="1" t="s">
        <v>216</v>
      </c>
      <c r="V18" s="4">
        <v>0</v>
      </c>
      <c r="W18" s="1" t="s">
        <v>210</v>
      </c>
      <c r="X18" s="1"/>
      <c r="Y18" s="1"/>
      <c r="Z18" s="1"/>
      <c r="AA18" s="1"/>
      <c r="AB18" s="1"/>
      <c r="AC18" s="1"/>
      <c r="AD18" s="1" t="s">
        <v>71</v>
      </c>
    </row>
    <row r="19" spans="1:30" ht="64.5" x14ac:dyDescent="0.25">
      <c r="A19" s="4">
        <v>15</v>
      </c>
      <c r="B19" s="1" t="s">
        <v>104</v>
      </c>
      <c r="C19" s="5" t="s">
        <v>215</v>
      </c>
      <c r="D19" s="1" t="s">
        <v>82</v>
      </c>
      <c r="E19" s="1" t="s">
        <v>182</v>
      </c>
      <c r="F19" s="6">
        <v>44061</v>
      </c>
      <c r="G19" s="6">
        <v>44082</v>
      </c>
      <c r="H19" s="6">
        <v>44089</v>
      </c>
      <c r="I19" s="4">
        <v>2</v>
      </c>
      <c r="J19" s="7">
        <v>1</v>
      </c>
      <c r="K19" s="7">
        <v>126000</v>
      </c>
      <c r="L19" s="7">
        <v>126000</v>
      </c>
      <c r="M19" s="7">
        <v>124740</v>
      </c>
      <c r="N19" s="7">
        <v>124740</v>
      </c>
      <c r="O19" s="5" t="s">
        <v>188</v>
      </c>
      <c r="P19" s="7">
        <v>1260</v>
      </c>
      <c r="Q19" s="7">
        <v>1</v>
      </c>
      <c r="R19" s="1" t="s">
        <v>188</v>
      </c>
      <c r="S19" s="1" t="s">
        <v>70</v>
      </c>
      <c r="T19" s="8" t="str">
        <f>HYPERLINK("https://my.zakupivli.pro/cabinet/purchases/state_purchase/view/18637576")</f>
        <v>https://my.zakupivli.pro/cabinet/purchases/state_purchase/view/18637576</v>
      </c>
      <c r="U19" s="1" t="s">
        <v>206</v>
      </c>
      <c r="V19" s="4">
        <v>0</v>
      </c>
      <c r="W19" s="1"/>
      <c r="X19" s="1" t="s">
        <v>21</v>
      </c>
      <c r="Y19" s="7">
        <v>124740</v>
      </c>
      <c r="Z19" s="1" t="s">
        <v>121</v>
      </c>
      <c r="AA19" s="1" t="s">
        <v>207</v>
      </c>
      <c r="AB19" s="1"/>
      <c r="AC19" s="1"/>
      <c r="AD19" s="1" t="s">
        <v>72</v>
      </c>
    </row>
    <row r="20" spans="1:30" ht="115.5" x14ac:dyDescent="0.25">
      <c r="A20" s="4">
        <v>16</v>
      </c>
      <c r="B20" s="1" t="s">
        <v>109</v>
      </c>
      <c r="C20" s="5" t="s">
        <v>170</v>
      </c>
      <c r="D20" s="1" t="s">
        <v>76</v>
      </c>
      <c r="E20" s="1" t="s">
        <v>182</v>
      </c>
      <c r="F20" s="6">
        <v>44062</v>
      </c>
      <c r="G20" s="6">
        <v>44082</v>
      </c>
      <c r="H20" s="6">
        <v>44089</v>
      </c>
      <c r="I20" s="4">
        <v>1</v>
      </c>
      <c r="J20" s="7">
        <v>5</v>
      </c>
      <c r="K20" s="7">
        <v>499000</v>
      </c>
      <c r="L20" s="7">
        <v>99800</v>
      </c>
      <c r="M20" s="7">
        <v>476287.18</v>
      </c>
      <c r="N20" s="7">
        <v>95257.436000000002</v>
      </c>
      <c r="O20" s="5" t="s">
        <v>187</v>
      </c>
      <c r="P20" s="7">
        <v>22712.82</v>
      </c>
      <c r="Q20" s="7">
        <v>4.55</v>
      </c>
      <c r="R20" s="1" t="s">
        <v>187</v>
      </c>
      <c r="S20" s="1" t="s">
        <v>37</v>
      </c>
      <c r="T20" s="8" t="str">
        <f>HYPERLINK("https://my.zakupivli.pro/cabinet/purchases/state_purchase/view/18651068")</f>
        <v>https://my.zakupivli.pro/cabinet/purchases/state_purchase/view/18651068</v>
      </c>
      <c r="U20" s="1" t="s">
        <v>206</v>
      </c>
      <c r="V20" s="4">
        <v>0</v>
      </c>
      <c r="W20" s="1"/>
      <c r="X20" s="1" t="s">
        <v>19</v>
      </c>
      <c r="Y20" s="7">
        <v>476287.18</v>
      </c>
      <c r="Z20" s="1" t="s">
        <v>121</v>
      </c>
      <c r="AA20" s="1" t="s">
        <v>207</v>
      </c>
      <c r="AB20" s="1"/>
      <c r="AC20" s="1"/>
      <c r="AD20" s="1" t="s">
        <v>38</v>
      </c>
    </row>
    <row r="21" spans="1:30" ht="102.75" x14ac:dyDescent="0.25">
      <c r="A21" s="4">
        <v>17</v>
      </c>
      <c r="B21" s="1" t="s">
        <v>105</v>
      </c>
      <c r="C21" s="5" t="s">
        <v>169</v>
      </c>
      <c r="D21" s="1" t="s">
        <v>76</v>
      </c>
      <c r="E21" s="1" t="s">
        <v>182</v>
      </c>
      <c r="F21" s="6">
        <v>44061</v>
      </c>
      <c r="G21" s="6">
        <v>44081</v>
      </c>
      <c r="H21" s="6">
        <v>44089</v>
      </c>
      <c r="I21" s="4">
        <v>1</v>
      </c>
      <c r="J21" s="7">
        <v>1</v>
      </c>
      <c r="K21" s="7">
        <v>499000</v>
      </c>
      <c r="L21" s="7">
        <v>499000</v>
      </c>
      <c r="M21" s="7">
        <v>444462.89</v>
      </c>
      <c r="N21" s="7">
        <v>444462.89</v>
      </c>
      <c r="O21" s="5" t="s">
        <v>187</v>
      </c>
      <c r="P21" s="7">
        <v>54537.11</v>
      </c>
      <c r="Q21" s="7">
        <v>10.93</v>
      </c>
      <c r="R21" s="1" t="s">
        <v>187</v>
      </c>
      <c r="S21" s="1" t="s">
        <v>37</v>
      </c>
      <c r="T21" s="8" t="str">
        <f>HYPERLINK("https://my.zakupivli.pro/cabinet/purchases/state_purchase/view/18638699")</f>
        <v>https://my.zakupivli.pro/cabinet/purchases/state_purchase/view/18638699</v>
      </c>
      <c r="U21" s="1" t="s">
        <v>206</v>
      </c>
      <c r="V21" s="4">
        <v>0</v>
      </c>
      <c r="W21" s="1"/>
      <c r="X21" s="1" t="s">
        <v>18</v>
      </c>
      <c r="Y21" s="7">
        <v>444462.89</v>
      </c>
      <c r="Z21" s="1" t="s">
        <v>121</v>
      </c>
      <c r="AA21" s="1" t="s">
        <v>207</v>
      </c>
      <c r="AB21" s="1"/>
      <c r="AC21" s="1"/>
      <c r="AD21" s="1" t="s">
        <v>38</v>
      </c>
    </row>
    <row r="22" spans="1:30" ht="51.75" x14ac:dyDescent="0.25">
      <c r="A22" s="4">
        <v>18</v>
      </c>
      <c r="B22" s="1" t="s">
        <v>106</v>
      </c>
      <c r="C22" s="5" t="s">
        <v>164</v>
      </c>
      <c r="D22" s="1" t="s">
        <v>75</v>
      </c>
      <c r="E22" s="1" t="s">
        <v>182</v>
      </c>
      <c r="F22" s="6">
        <v>44061</v>
      </c>
      <c r="G22" s="6">
        <v>44081</v>
      </c>
      <c r="H22" s="6">
        <v>44091</v>
      </c>
      <c r="I22" s="4">
        <v>1</v>
      </c>
      <c r="J22" s="7">
        <v>1</v>
      </c>
      <c r="K22" s="7">
        <v>165000</v>
      </c>
      <c r="L22" s="7">
        <v>165000</v>
      </c>
      <c r="M22" s="7">
        <v>110424.45</v>
      </c>
      <c r="N22" s="7">
        <v>110424.45</v>
      </c>
      <c r="O22" s="5" t="s">
        <v>200</v>
      </c>
      <c r="P22" s="7">
        <v>54575.55</v>
      </c>
      <c r="Q22" s="7">
        <v>33.08</v>
      </c>
      <c r="R22" s="1" t="s">
        <v>200</v>
      </c>
      <c r="S22" s="1" t="s">
        <v>35</v>
      </c>
      <c r="T22" s="8" t="str">
        <f>HYPERLINK("https://my.zakupivli.pro/cabinet/purchases/state_purchase/view/18639096")</f>
        <v>https://my.zakupivli.pro/cabinet/purchases/state_purchase/view/18639096</v>
      </c>
      <c r="U22" s="1" t="s">
        <v>206</v>
      </c>
      <c r="V22" s="4">
        <v>0</v>
      </c>
      <c r="W22" s="1"/>
      <c r="X22" s="1" t="s">
        <v>24</v>
      </c>
      <c r="Y22" s="7">
        <v>110424.45</v>
      </c>
      <c r="Z22" s="1" t="s">
        <v>121</v>
      </c>
      <c r="AA22" s="1" t="s">
        <v>207</v>
      </c>
      <c r="AB22" s="1"/>
      <c r="AC22" s="1"/>
      <c r="AD22" s="1" t="s">
        <v>36</v>
      </c>
    </row>
    <row r="23" spans="1:30" ht="64.5" x14ac:dyDescent="0.25">
      <c r="A23" s="4">
        <v>19</v>
      </c>
      <c r="B23" s="1" t="s">
        <v>107</v>
      </c>
      <c r="C23" s="5" t="s">
        <v>165</v>
      </c>
      <c r="D23" s="1" t="s">
        <v>75</v>
      </c>
      <c r="E23" s="1" t="s">
        <v>182</v>
      </c>
      <c r="F23" s="6">
        <v>44061</v>
      </c>
      <c r="G23" s="6">
        <v>44081</v>
      </c>
      <c r="H23" s="6">
        <v>44089</v>
      </c>
      <c r="I23" s="4">
        <v>1</v>
      </c>
      <c r="J23" s="7">
        <v>1</v>
      </c>
      <c r="K23" s="7">
        <v>20000</v>
      </c>
      <c r="L23" s="7">
        <v>20000</v>
      </c>
      <c r="M23" s="7">
        <v>18636.75</v>
      </c>
      <c r="N23" s="7">
        <v>18636.75</v>
      </c>
      <c r="O23" s="5" t="s">
        <v>188</v>
      </c>
      <c r="P23" s="7">
        <v>1363.25</v>
      </c>
      <c r="Q23" s="7">
        <v>6.82</v>
      </c>
      <c r="R23" s="1" t="s">
        <v>188</v>
      </c>
      <c r="S23" s="1" t="s">
        <v>70</v>
      </c>
      <c r="T23" s="8" t="str">
        <f>HYPERLINK("https://my.zakupivli.pro/cabinet/purchases/state_purchase/view/18639363")</f>
        <v>https://my.zakupivli.pro/cabinet/purchases/state_purchase/view/18639363</v>
      </c>
      <c r="U23" s="1" t="s">
        <v>206</v>
      </c>
      <c r="V23" s="4">
        <v>0</v>
      </c>
      <c r="W23" s="1"/>
      <c r="X23" s="1" t="s">
        <v>22</v>
      </c>
      <c r="Y23" s="7">
        <v>18636.75</v>
      </c>
      <c r="Z23" s="1" t="s">
        <v>121</v>
      </c>
      <c r="AA23" s="1" t="s">
        <v>207</v>
      </c>
      <c r="AB23" s="1"/>
      <c r="AC23" s="1"/>
      <c r="AD23" s="1" t="s">
        <v>71</v>
      </c>
    </row>
    <row r="24" spans="1:30" ht="115.5" x14ac:dyDescent="0.25">
      <c r="A24" s="4">
        <v>20</v>
      </c>
      <c r="B24" s="1" t="s">
        <v>108</v>
      </c>
      <c r="C24" s="5" t="s">
        <v>168</v>
      </c>
      <c r="D24" s="1" t="s">
        <v>76</v>
      </c>
      <c r="E24" s="1" t="s">
        <v>182</v>
      </c>
      <c r="F24" s="6">
        <v>44061</v>
      </c>
      <c r="G24" s="6">
        <v>44081</v>
      </c>
      <c r="H24" s="6">
        <v>44089</v>
      </c>
      <c r="I24" s="4">
        <v>1</v>
      </c>
      <c r="J24" s="7">
        <v>1</v>
      </c>
      <c r="K24" s="7">
        <v>250000</v>
      </c>
      <c r="L24" s="7">
        <v>250000</v>
      </c>
      <c r="M24" s="7">
        <v>244592.03</v>
      </c>
      <c r="N24" s="7">
        <v>244592.03</v>
      </c>
      <c r="O24" s="5" t="s">
        <v>188</v>
      </c>
      <c r="P24" s="7">
        <v>5407.97</v>
      </c>
      <c r="Q24" s="7">
        <v>2.16</v>
      </c>
      <c r="R24" s="1" t="s">
        <v>188</v>
      </c>
      <c r="S24" s="1" t="s">
        <v>70</v>
      </c>
      <c r="T24" s="8" t="str">
        <f>HYPERLINK("https://my.zakupivli.pro/cabinet/purchases/state_purchase/view/18639564")</f>
        <v>https://my.zakupivli.pro/cabinet/purchases/state_purchase/view/18639564</v>
      </c>
      <c r="U24" s="1" t="s">
        <v>206</v>
      </c>
      <c r="V24" s="4">
        <v>0</v>
      </c>
      <c r="W24" s="1"/>
      <c r="X24" s="1" t="s">
        <v>20</v>
      </c>
      <c r="Y24" s="7">
        <v>244592.03</v>
      </c>
      <c r="Z24" s="1" t="s">
        <v>121</v>
      </c>
      <c r="AA24" s="1" t="s">
        <v>207</v>
      </c>
      <c r="AB24" s="1"/>
      <c r="AC24" s="1"/>
      <c r="AD24" s="1" t="s">
        <v>71</v>
      </c>
    </row>
    <row r="25" spans="1:30" x14ac:dyDescent="0.25">
      <c r="A25" s="4">
        <v>21</v>
      </c>
      <c r="B25" s="1" t="s">
        <v>103</v>
      </c>
      <c r="C25" s="5" t="s">
        <v>126</v>
      </c>
      <c r="D25" s="1" t="s">
        <v>32</v>
      </c>
      <c r="E25" s="1" t="s">
        <v>182</v>
      </c>
      <c r="F25" s="6">
        <v>44054</v>
      </c>
      <c r="G25" s="6">
        <v>44071</v>
      </c>
      <c r="H25" s="6">
        <v>44076</v>
      </c>
      <c r="I25" s="4">
        <v>1</v>
      </c>
      <c r="J25" s="7">
        <v>1000</v>
      </c>
      <c r="K25" s="7">
        <v>100000</v>
      </c>
      <c r="L25" s="7">
        <v>100</v>
      </c>
      <c r="M25" s="7">
        <v>99000</v>
      </c>
      <c r="N25" s="7">
        <v>99</v>
      </c>
      <c r="O25" s="5" t="s">
        <v>161</v>
      </c>
      <c r="P25" s="7">
        <v>1000</v>
      </c>
      <c r="Q25" s="7">
        <v>1</v>
      </c>
      <c r="R25" s="1" t="s">
        <v>161</v>
      </c>
      <c r="S25" s="1" t="s">
        <v>14</v>
      </c>
      <c r="T25" s="8" t="str">
        <f>HYPERLINK("https://my.zakupivli.pro/cabinet/purchases/state_purchase/view/18452891")</f>
        <v>https://my.zakupivli.pro/cabinet/purchases/state_purchase/view/18452891</v>
      </c>
      <c r="U25" s="1" t="s">
        <v>206</v>
      </c>
      <c r="V25" s="4">
        <v>0</v>
      </c>
      <c r="W25" s="1"/>
      <c r="X25" s="1" t="s">
        <v>10</v>
      </c>
      <c r="Y25" s="7">
        <v>99000</v>
      </c>
      <c r="Z25" s="1" t="s">
        <v>121</v>
      </c>
      <c r="AA25" s="1" t="s">
        <v>207</v>
      </c>
      <c r="AB25" s="1"/>
      <c r="AC25" s="1"/>
      <c r="AD25" s="1" t="s">
        <v>15</v>
      </c>
    </row>
    <row r="26" spans="1:30" ht="64.5" x14ac:dyDescent="0.25">
      <c r="A26" s="4">
        <v>22</v>
      </c>
      <c r="B26" s="1" t="s">
        <v>102</v>
      </c>
      <c r="C26" s="5" t="s">
        <v>132</v>
      </c>
      <c r="D26" s="1" t="s">
        <v>82</v>
      </c>
      <c r="E26" s="1" t="s">
        <v>182</v>
      </c>
      <c r="F26" s="6">
        <v>44029</v>
      </c>
      <c r="G26" s="6">
        <v>44048</v>
      </c>
      <c r="H26" s="6">
        <v>44050</v>
      </c>
      <c r="I26" s="4">
        <v>1</v>
      </c>
      <c r="J26" s="7">
        <v>38</v>
      </c>
      <c r="K26" s="7">
        <v>126000</v>
      </c>
      <c r="L26" s="7">
        <v>3315.7894736842104</v>
      </c>
      <c r="M26" s="7">
        <v>124740</v>
      </c>
      <c r="N26" s="7">
        <v>3282.6315789473683</v>
      </c>
      <c r="O26" s="5" t="s">
        <v>188</v>
      </c>
      <c r="P26" s="7">
        <v>1260</v>
      </c>
      <c r="Q26" s="7">
        <v>1</v>
      </c>
      <c r="R26" s="1" t="s">
        <v>188</v>
      </c>
      <c r="S26" s="1" t="s">
        <v>70</v>
      </c>
      <c r="T26" s="8" t="str">
        <f>HYPERLINK("https://my.zakupivli.pro/cabinet/purchases/state_purchase/view/17953229")</f>
        <v>https://my.zakupivli.pro/cabinet/purchases/state_purchase/view/17953229</v>
      </c>
      <c r="U26" s="1" t="s">
        <v>216</v>
      </c>
      <c r="V26" s="4">
        <v>0</v>
      </c>
      <c r="W26" s="1" t="s">
        <v>205</v>
      </c>
      <c r="X26" s="1"/>
      <c r="Y26" s="1"/>
      <c r="Z26" s="1"/>
      <c r="AA26" s="1"/>
      <c r="AB26" s="1"/>
      <c r="AC26" s="1"/>
      <c r="AD26" s="1" t="s">
        <v>71</v>
      </c>
    </row>
    <row r="27" spans="1:30" ht="64.5" x14ac:dyDescent="0.25">
      <c r="A27" s="4">
        <v>23</v>
      </c>
      <c r="B27" s="1" t="s">
        <v>99</v>
      </c>
      <c r="C27" s="5" t="s">
        <v>141</v>
      </c>
      <c r="D27" s="1" t="s">
        <v>75</v>
      </c>
      <c r="E27" s="1" t="s">
        <v>182</v>
      </c>
      <c r="F27" s="6">
        <v>44021</v>
      </c>
      <c r="G27" s="6">
        <v>44039</v>
      </c>
      <c r="H27" s="6">
        <v>44053</v>
      </c>
      <c r="I27" s="4">
        <v>1</v>
      </c>
      <c r="J27" s="7">
        <v>1</v>
      </c>
      <c r="K27" s="7">
        <v>20000</v>
      </c>
      <c r="L27" s="7">
        <v>20000</v>
      </c>
      <c r="M27" s="7">
        <v>18636.75</v>
      </c>
      <c r="N27" s="7">
        <v>18636.75</v>
      </c>
      <c r="O27" s="5" t="s">
        <v>188</v>
      </c>
      <c r="P27" s="7">
        <v>1363.25</v>
      </c>
      <c r="Q27" s="7">
        <v>6.82</v>
      </c>
      <c r="R27" s="1" t="s">
        <v>188</v>
      </c>
      <c r="S27" s="1" t="s">
        <v>70</v>
      </c>
      <c r="T27" s="8" t="str">
        <f>HYPERLINK("https://my.zakupivli.pro/cabinet/purchases/state_purchase/view/17766947")</f>
        <v>https://my.zakupivli.pro/cabinet/purchases/state_purchase/view/17766947</v>
      </c>
      <c r="U27" s="1" t="s">
        <v>216</v>
      </c>
      <c r="V27" s="4">
        <v>0</v>
      </c>
      <c r="W27" s="1" t="s">
        <v>217</v>
      </c>
      <c r="X27" s="1"/>
      <c r="Y27" s="1"/>
      <c r="Z27" s="1"/>
      <c r="AA27" s="1"/>
      <c r="AB27" s="1"/>
      <c r="AC27" s="1"/>
      <c r="AD27" s="1" t="s">
        <v>71</v>
      </c>
    </row>
    <row r="28" spans="1:30" ht="90" x14ac:dyDescent="0.25">
      <c r="A28" s="4">
        <v>24</v>
      </c>
      <c r="B28" s="1" t="s">
        <v>100</v>
      </c>
      <c r="C28" s="5" t="s">
        <v>135</v>
      </c>
      <c r="D28" s="1" t="s">
        <v>78</v>
      </c>
      <c r="E28" s="1" t="s">
        <v>182</v>
      </c>
      <c r="F28" s="6">
        <v>44022</v>
      </c>
      <c r="G28" s="6">
        <v>44039</v>
      </c>
      <c r="H28" s="6">
        <v>44061</v>
      </c>
      <c r="I28" s="4">
        <v>1</v>
      </c>
      <c r="J28" s="7">
        <v>1</v>
      </c>
      <c r="K28" s="7">
        <v>299000</v>
      </c>
      <c r="L28" s="7">
        <v>299000</v>
      </c>
      <c r="M28" s="7">
        <v>290194.27</v>
      </c>
      <c r="N28" s="7">
        <v>290194.27</v>
      </c>
      <c r="O28" s="5" t="s">
        <v>160</v>
      </c>
      <c r="P28" s="7">
        <v>8805.73</v>
      </c>
      <c r="Q28" s="7">
        <v>2.95</v>
      </c>
      <c r="R28" s="1" t="s">
        <v>160</v>
      </c>
      <c r="S28" s="1" t="s">
        <v>63</v>
      </c>
      <c r="T28" s="8" t="str">
        <f>HYPERLINK("https://my.zakupivli.pro/cabinet/purchases/state_purchase/view/17808859")</f>
        <v>https://my.zakupivli.pro/cabinet/purchases/state_purchase/view/17808859</v>
      </c>
      <c r="U28" s="1" t="s">
        <v>206</v>
      </c>
      <c r="V28" s="4">
        <v>0</v>
      </c>
      <c r="W28" s="1"/>
      <c r="X28" s="1" t="s">
        <v>5</v>
      </c>
      <c r="Y28" s="7">
        <v>290194.27</v>
      </c>
      <c r="Z28" s="1" t="s">
        <v>121</v>
      </c>
      <c r="AA28" s="1" t="s">
        <v>207</v>
      </c>
      <c r="AB28" s="1"/>
      <c r="AC28" s="1"/>
      <c r="AD28" s="1" t="s">
        <v>64</v>
      </c>
    </row>
    <row r="29" spans="1:30" ht="102.75" x14ac:dyDescent="0.25">
      <c r="A29" s="4">
        <v>25</v>
      </c>
      <c r="B29" s="1" t="s">
        <v>98</v>
      </c>
      <c r="C29" s="5" t="s">
        <v>139</v>
      </c>
      <c r="D29" s="1" t="s">
        <v>76</v>
      </c>
      <c r="E29" s="1" t="s">
        <v>182</v>
      </c>
      <c r="F29" s="6">
        <v>44000</v>
      </c>
      <c r="G29" s="6">
        <v>44026</v>
      </c>
      <c r="H29" s="6">
        <v>44039</v>
      </c>
      <c r="I29" s="4">
        <v>2</v>
      </c>
      <c r="J29" s="7">
        <v>1</v>
      </c>
      <c r="K29" s="7">
        <v>499000</v>
      </c>
      <c r="L29" s="7">
        <v>499000</v>
      </c>
      <c r="M29" s="7">
        <v>298900</v>
      </c>
      <c r="N29" s="7">
        <v>298900</v>
      </c>
      <c r="O29" s="5" t="s">
        <v>187</v>
      </c>
      <c r="P29" s="7">
        <v>200100</v>
      </c>
      <c r="Q29" s="7">
        <v>40.1</v>
      </c>
      <c r="R29" s="1" t="s">
        <v>187</v>
      </c>
      <c r="S29" s="1" t="s">
        <v>37</v>
      </c>
      <c r="T29" s="8" t="str">
        <f>HYPERLINK("https://my.zakupivli.pro/cabinet/purchases/state_purchase/view/17338255")</f>
        <v>https://my.zakupivli.pro/cabinet/purchases/state_purchase/view/17338255</v>
      </c>
      <c r="U29" s="1" t="s">
        <v>206</v>
      </c>
      <c r="V29" s="4">
        <v>0</v>
      </c>
      <c r="W29" s="1"/>
      <c r="X29" s="1" t="s">
        <v>43</v>
      </c>
      <c r="Y29" s="7">
        <v>298900</v>
      </c>
      <c r="Z29" s="1" t="s">
        <v>121</v>
      </c>
      <c r="AA29" s="1" t="s">
        <v>207</v>
      </c>
      <c r="AB29" s="1"/>
      <c r="AC29" s="1"/>
      <c r="AD29" s="1" t="s">
        <v>48</v>
      </c>
    </row>
    <row r="30" spans="1:30" ht="102.75" x14ac:dyDescent="0.25">
      <c r="A30" s="4">
        <v>26</v>
      </c>
      <c r="B30" s="1" t="s">
        <v>97</v>
      </c>
      <c r="C30" s="5" t="s">
        <v>138</v>
      </c>
      <c r="D30" s="1" t="s">
        <v>76</v>
      </c>
      <c r="E30" s="1" t="s">
        <v>182</v>
      </c>
      <c r="F30" s="6">
        <v>43998</v>
      </c>
      <c r="G30" s="6">
        <v>44022</v>
      </c>
      <c r="H30" s="6">
        <v>44039</v>
      </c>
      <c r="I30" s="4">
        <v>3</v>
      </c>
      <c r="J30" s="7">
        <v>1</v>
      </c>
      <c r="K30" s="7">
        <v>499000</v>
      </c>
      <c r="L30" s="7">
        <v>499000</v>
      </c>
      <c r="M30" s="7">
        <v>299900</v>
      </c>
      <c r="N30" s="7">
        <v>299900</v>
      </c>
      <c r="O30" s="5" t="s">
        <v>187</v>
      </c>
      <c r="P30" s="7">
        <v>199100</v>
      </c>
      <c r="Q30" s="7">
        <v>39.9</v>
      </c>
      <c r="R30" s="1" t="s">
        <v>187</v>
      </c>
      <c r="S30" s="1" t="s">
        <v>37</v>
      </c>
      <c r="T30" s="8" t="str">
        <f>HYPERLINK("https://my.zakupivli.pro/cabinet/purchases/state_purchase/view/17284525")</f>
        <v>https://my.zakupivli.pro/cabinet/purchases/state_purchase/view/17284525</v>
      </c>
      <c r="U30" s="1" t="s">
        <v>206</v>
      </c>
      <c r="V30" s="4">
        <v>0</v>
      </c>
      <c r="W30" s="1"/>
      <c r="X30" s="1" t="s">
        <v>42</v>
      </c>
      <c r="Y30" s="7">
        <v>299900</v>
      </c>
      <c r="Z30" s="1" t="s">
        <v>121</v>
      </c>
      <c r="AA30" s="1" t="s">
        <v>207</v>
      </c>
      <c r="AB30" s="1"/>
      <c r="AC30" s="1"/>
      <c r="AD30" s="1" t="s">
        <v>39</v>
      </c>
    </row>
    <row r="31" spans="1:30" ht="77.25" x14ac:dyDescent="0.25">
      <c r="A31" s="4">
        <v>27</v>
      </c>
      <c r="B31" s="1" t="s">
        <v>96</v>
      </c>
      <c r="C31" s="5" t="s">
        <v>0</v>
      </c>
      <c r="D31" s="1" t="s">
        <v>75</v>
      </c>
      <c r="E31" s="1" t="s">
        <v>182</v>
      </c>
      <c r="F31" s="6">
        <v>43991</v>
      </c>
      <c r="G31" s="6">
        <v>44012</v>
      </c>
      <c r="H31" s="6">
        <v>44027</v>
      </c>
      <c r="I31" s="4">
        <v>3</v>
      </c>
      <c r="J31" s="7">
        <v>1</v>
      </c>
      <c r="K31" s="7">
        <v>165000</v>
      </c>
      <c r="L31" s="7">
        <v>165000</v>
      </c>
      <c r="M31" s="7">
        <v>108000</v>
      </c>
      <c r="N31" s="7">
        <v>108000</v>
      </c>
      <c r="O31" s="5" t="s">
        <v>200</v>
      </c>
      <c r="P31" s="7">
        <v>57000</v>
      </c>
      <c r="Q31" s="7">
        <v>34.549999999999997</v>
      </c>
      <c r="R31" s="1" t="s">
        <v>200</v>
      </c>
      <c r="S31" s="1" t="s">
        <v>35</v>
      </c>
      <c r="T31" s="8" t="str">
        <f>HYPERLINK("https://my.zakupivli.pro/cabinet/purchases/state_purchase/view/17108119")</f>
        <v>https://my.zakupivli.pro/cabinet/purchases/state_purchase/view/17108119</v>
      </c>
      <c r="U31" s="1" t="s">
        <v>206</v>
      </c>
      <c r="V31" s="4">
        <v>0</v>
      </c>
      <c r="W31" s="1"/>
      <c r="X31" s="1" t="s">
        <v>17</v>
      </c>
      <c r="Y31" s="7">
        <v>108000</v>
      </c>
      <c r="Z31" s="1" t="s">
        <v>121</v>
      </c>
      <c r="AA31" s="1" t="s">
        <v>207</v>
      </c>
      <c r="AB31" s="1"/>
      <c r="AC31" s="1"/>
      <c r="AD31" s="1" t="s">
        <v>57</v>
      </c>
    </row>
    <row r="32" spans="1:30" ht="102.75" x14ac:dyDescent="0.25">
      <c r="A32" s="4">
        <v>28</v>
      </c>
      <c r="B32" s="1" t="s">
        <v>95</v>
      </c>
      <c r="C32" s="5" t="s">
        <v>137</v>
      </c>
      <c r="D32" s="1" t="s">
        <v>76</v>
      </c>
      <c r="E32" s="1" t="s">
        <v>182</v>
      </c>
      <c r="F32" s="6">
        <v>43984</v>
      </c>
      <c r="G32" s="6">
        <v>44004</v>
      </c>
      <c r="H32" s="6">
        <v>44027</v>
      </c>
      <c r="I32" s="4">
        <v>1</v>
      </c>
      <c r="J32" s="7">
        <v>4</v>
      </c>
      <c r="K32" s="7">
        <v>250000</v>
      </c>
      <c r="L32" s="7">
        <v>62500</v>
      </c>
      <c r="M32" s="7">
        <v>210044</v>
      </c>
      <c r="N32" s="7">
        <v>52511</v>
      </c>
      <c r="O32" s="5" t="s">
        <v>200</v>
      </c>
      <c r="P32" s="7">
        <v>39956</v>
      </c>
      <c r="Q32" s="7">
        <v>15.98</v>
      </c>
      <c r="R32" s="1" t="s">
        <v>200</v>
      </c>
      <c r="S32" s="1" t="s">
        <v>35</v>
      </c>
      <c r="T32" s="8" t="str">
        <f>HYPERLINK("https://my.zakupivli.pro/cabinet/purchases/state_purchase/view/16999329")</f>
        <v>https://my.zakupivli.pro/cabinet/purchases/state_purchase/view/16999329</v>
      </c>
      <c r="U32" s="1" t="s">
        <v>206</v>
      </c>
      <c r="V32" s="4">
        <v>0</v>
      </c>
      <c r="W32" s="1"/>
      <c r="X32" s="1" t="s">
        <v>16</v>
      </c>
      <c r="Y32" s="7">
        <v>210044</v>
      </c>
      <c r="Z32" s="1" t="s">
        <v>121</v>
      </c>
      <c r="AA32" s="1" t="s">
        <v>207</v>
      </c>
      <c r="AB32" s="1"/>
      <c r="AC32" s="1"/>
      <c r="AD32" s="1" t="s">
        <v>36</v>
      </c>
    </row>
    <row r="33" spans="1:30" ht="64.5" x14ac:dyDescent="0.25">
      <c r="A33" s="4">
        <v>29</v>
      </c>
      <c r="B33" s="1" t="s">
        <v>94</v>
      </c>
      <c r="C33" s="5" t="s">
        <v>136</v>
      </c>
      <c r="D33" s="1" t="s">
        <v>45</v>
      </c>
      <c r="E33" s="1" t="s">
        <v>182</v>
      </c>
      <c r="F33" s="6">
        <v>43984</v>
      </c>
      <c r="G33" s="6">
        <v>44000</v>
      </c>
      <c r="H33" s="6">
        <v>44027</v>
      </c>
      <c r="I33" s="4">
        <v>4</v>
      </c>
      <c r="J33" s="7">
        <v>8</v>
      </c>
      <c r="K33" s="7">
        <v>26500</v>
      </c>
      <c r="L33" s="7">
        <v>3312.5</v>
      </c>
      <c r="M33" s="7">
        <v>22372</v>
      </c>
      <c r="N33" s="7">
        <v>2796.5</v>
      </c>
      <c r="O33" s="5" t="s">
        <v>152</v>
      </c>
      <c r="P33" s="7">
        <v>4128</v>
      </c>
      <c r="Q33" s="7">
        <v>15.58</v>
      </c>
      <c r="R33" s="1" t="s">
        <v>152</v>
      </c>
      <c r="S33" s="1" t="s">
        <v>44</v>
      </c>
      <c r="T33" s="8" t="str">
        <f>HYPERLINK("https://my.zakupivli.pro/cabinet/purchases/state_purchase/view/16995167")</f>
        <v>https://my.zakupivli.pro/cabinet/purchases/state_purchase/view/16995167</v>
      </c>
      <c r="U33" s="1" t="s">
        <v>206</v>
      </c>
      <c r="V33" s="4">
        <v>0</v>
      </c>
      <c r="W33" s="1"/>
      <c r="X33" s="1" t="s">
        <v>7</v>
      </c>
      <c r="Y33" s="7">
        <v>22372</v>
      </c>
      <c r="Z33" s="1" t="s">
        <v>121</v>
      </c>
      <c r="AA33" s="1" t="s">
        <v>207</v>
      </c>
      <c r="AB33" s="1"/>
      <c r="AC33" s="1"/>
      <c r="AD33" s="1" t="s">
        <v>73</v>
      </c>
    </row>
    <row r="34" spans="1:30" ht="141" x14ac:dyDescent="0.25">
      <c r="A34" s="4">
        <v>30</v>
      </c>
      <c r="B34" s="1" t="s">
        <v>93</v>
      </c>
      <c r="C34" s="5" t="s">
        <v>134</v>
      </c>
      <c r="D34" s="1" t="s">
        <v>82</v>
      </c>
      <c r="E34" s="1" t="s">
        <v>182</v>
      </c>
      <c r="F34" s="6">
        <v>43978</v>
      </c>
      <c r="G34" s="6">
        <v>43999</v>
      </c>
      <c r="H34" s="6">
        <v>44014</v>
      </c>
      <c r="I34" s="4">
        <v>3</v>
      </c>
      <c r="J34" s="7">
        <v>1</v>
      </c>
      <c r="K34" s="7">
        <v>80000</v>
      </c>
      <c r="L34" s="7">
        <v>80000</v>
      </c>
      <c r="M34" s="7">
        <v>45000</v>
      </c>
      <c r="N34" s="7">
        <v>45000</v>
      </c>
      <c r="O34" s="5" t="s">
        <v>193</v>
      </c>
      <c r="P34" s="7">
        <v>35000</v>
      </c>
      <c r="Q34" s="7">
        <v>43.75</v>
      </c>
      <c r="R34" s="1" t="s">
        <v>193</v>
      </c>
      <c r="S34" s="1" t="s">
        <v>56</v>
      </c>
      <c r="T34" s="8" t="str">
        <f>HYPERLINK("https://my.zakupivli.pro/cabinet/purchases/state_purchase/view/16902922")</f>
        <v>https://my.zakupivli.pro/cabinet/purchases/state_purchase/view/16902922</v>
      </c>
      <c r="U34" s="1" t="s">
        <v>206</v>
      </c>
      <c r="V34" s="4">
        <v>0</v>
      </c>
      <c r="W34" s="1"/>
      <c r="X34" s="1" t="s">
        <v>2</v>
      </c>
      <c r="Y34" s="7">
        <v>45000</v>
      </c>
      <c r="Z34" s="1" t="s">
        <v>121</v>
      </c>
      <c r="AA34" s="1" t="s">
        <v>207</v>
      </c>
      <c r="AB34" s="1"/>
      <c r="AC34" s="1"/>
      <c r="AD34" s="1" t="s">
        <v>66</v>
      </c>
    </row>
    <row r="35" spans="1:30" ht="51.75" x14ac:dyDescent="0.25">
      <c r="A35" s="4">
        <v>31</v>
      </c>
      <c r="B35" s="1" t="s">
        <v>91</v>
      </c>
      <c r="C35" s="5" t="s">
        <v>167</v>
      </c>
      <c r="D35" s="1" t="s">
        <v>81</v>
      </c>
      <c r="E35" s="1" t="s">
        <v>182</v>
      </c>
      <c r="F35" s="6">
        <v>43965</v>
      </c>
      <c r="G35" s="6">
        <v>43976</v>
      </c>
      <c r="H35" s="6">
        <v>43997</v>
      </c>
      <c r="I35" s="4">
        <v>1</v>
      </c>
      <c r="J35" s="7">
        <v>1</v>
      </c>
      <c r="K35" s="7">
        <v>17400</v>
      </c>
      <c r="L35" s="7">
        <v>17400</v>
      </c>
      <c r="M35" s="7">
        <v>16950</v>
      </c>
      <c r="N35" s="7">
        <v>16950</v>
      </c>
      <c r="O35" s="5" t="s">
        <v>198</v>
      </c>
      <c r="P35" s="7">
        <v>450</v>
      </c>
      <c r="Q35" s="7">
        <v>2.59</v>
      </c>
      <c r="R35" s="1" t="s">
        <v>198</v>
      </c>
      <c r="S35" s="1" t="s">
        <v>49</v>
      </c>
      <c r="T35" s="8" t="str">
        <f>HYPERLINK("https://my.zakupivli.pro/cabinet/purchases/state_purchase/view/16669060")</f>
        <v>https://my.zakupivli.pro/cabinet/purchases/state_purchase/view/16669060</v>
      </c>
      <c r="U35" s="1" t="s">
        <v>206</v>
      </c>
      <c r="V35" s="4">
        <v>1</v>
      </c>
      <c r="W35" s="1"/>
      <c r="X35" s="1" t="s">
        <v>6</v>
      </c>
      <c r="Y35" s="7">
        <v>15537.5</v>
      </c>
      <c r="Z35" s="1" t="s">
        <v>121</v>
      </c>
      <c r="AA35" s="1" t="s">
        <v>207</v>
      </c>
      <c r="AB35" s="1"/>
      <c r="AC35" s="1"/>
      <c r="AD35" s="1" t="s">
        <v>50</v>
      </c>
    </row>
    <row r="36" spans="1:30" ht="26.25" x14ac:dyDescent="0.25">
      <c r="A36" s="4">
        <v>32</v>
      </c>
      <c r="B36" s="1" t="s">
        <v>90</v>
      </c>
      <c r="C36" s="5" t="s">
        <v>130</v>
      </c>
      <c r="D36" s="1" t="s">
        <v>46</v>
      </c>
      <c r="E36" s="1" t="s">
        <v>182</v>
      </c>
      <c r="F36" s="6">
        <v>43955</v>
      </c>
      <c r="G36" s="6">
        <v>43971</v>
      </c>
      <c r="H36" s="6">
        <v>43998</v>
      </c>
      <c r="I36" s="4">
        <v>2</v>
      </c>
      <c r="J36" s="7">
        <v>17</v>
      </c>
      <c r="K36" s="7">
        <v>10700</v>
      </c>
      <c r="L36" s="7">
        <v>629.41176470588232</v>
      </c>
      <c r="M36" s="7">
        <v>9009</v>
      </c>
      <c r="N36" s="7">
        <v>529.94117647058829</v>
      </c>
      <c r="O36" s="5" t="s">
        <v>196</v>
      </c>
      <c r="P36" s="7">
        <v>1691</v>
      </c>
      <c r="Q36" s="7">
        <v>15.8</v>
      </c>
      <c r="R36" s="1" t="s">
        <v>196</v>
      </c>
      <c r="S36" s="1" t="s">
        <v>52</v>
      </c>
      <c r="T36" s="8" t="str">
        <f>HYPERLINK("https://my.zakupivli.pro/cabinet/purchases/state_purchase/view/16530166")</f>
        <v>https://my.zakupivli.pro/cabinet/purchases/state_purchase/view/16530166</v>
      </c>
      <c r="U36" s="1" t="s">
        <v>206</v>
      </c>
      <c r="V36" s="4">
        <v>0</v>
      </c>
      <c r="W36" s="1"/>
      <c r="X36" s="1" t="s">
        <v>11</v>
      </c>
      <c r="Y36" s="7">
        <v>9009</v>
      </c>
      <c r="Z36" s="1" t="s">
        <v>121</v>
      </c>
      <c r="AA36" s="1" t="s">
        <v>207</v>
      </c>
      <c r="AB36" s="1"/>
      <c r="AC36" s="1"/>
      <c r="AD36" s="1" t="s">
        <v>65</v>
      </c>
    </row>
    <row r="37" spans="1:30" ht="26.25" x14ac:dyDescent="0.25">
      <c r="A37" s="4">
        <v>33</v>
      </c>
      <c r="B37" s="1" t="s">
        <v>89</v>
      </c>
      <c r="C37" s="5" t="s">
        <v>129</v>
      </c>
      <c r="D37" s="1" t="s">
        <v>47</v>
      </c>
      <c r="E37" s="1" t="s">
        <v>182</v>
      </c>
      <c r="F37" s="6">
        <v>43945</v>
      </c>
      <c r="G37" s="6">
        <v>43969</v>
      </c>
      <c r="H37" s="6">
        <v>43991</v>
      </c>
      <c r="I37" s="4">
        <v>6</v>
      </c>
      <c r="J37" s="7">
        <v>1</v>
      </c>
      <c r="K37" s="7">
        <v>20000</v>
      </c>
      <c r="L37" s="7">
        <v>20000</v>
      </c>
      <c r="M37" s="7">
        <v>15743</v>
      </c>
      <c r="N37" s="7">
        <v>15743</v>
      </c>
      <c r="O37" s="5" t="s">
        <v>125</v>
      </c>
      <c r="P37" s="7">
        <v>4257</v>
      </c>
      <c r="Q37" s="7">
        <v>21.28</v>
      </c>
      <c r="R37" s="1" t="s">
        <v>125</v>
      </c>
      <c r="S37" s="1" t="s">
        <v>34</v>
      </c>
      <c r="T37" s="8" t="str">
        <f>HYPERLINK("https://my.zakupivli.pro/cabinet/purchases/state_purchase/view/16465618")</f>
        <v>https://my.zakupivli.pro/cabinet/purchases/state_purchase/view/16465618</v>
      </c>
      <c r="U37" s="1" t="s">
        <v>206</v>
      </c>
      <c r="V37" s="4">
        <v>0</v>
      </c>
      <c r="W37" s="1"/>
      <c r="X37" s="1" t="s">
        <v>4</v>
      </c>
      <c r="Y37" s="7">
        <v>15743</v>
      </c>
      <c r="Z37" s="1" t="s">
        <v>121</v>
      </c>
      <c r="AA37" s="1" t="s">
        <v>207</v>
      </c>
      <c r="AB37" s="1"/>
      <c r="AC37" s="1"/>
      <c r="AD37" s="1" t="s">
        <v>68</v>
      </c>
    </row>
    <row r="38" spans="1:30" ht="128.25" x14ac:dyDescent="0.25">
      <c r="A38" s="4">
        <v>34</v>
      </c>
      <c r="B38" s="1" t="s">
        <v>87</v>
      </c>
      <c r="C38" s="5" t="s">
        <v>155</v>
      </c>
      <c r="D38" s="1" t="s">
        <v>74</v>
      </c>
      <c r="E38" s="1" t="s">
        <v>182</v>
      </c>
      <c r="F38" s="6">
        <v>43942</v>
      </c>
      <c r="G38" s="6">
        <v>43957</v>
      </c>
      <c r="H38" s="6">
        <v>43971</v>
      </c>
      <c r="I38" s="4">
        <v>1</v>
      </c>
      <c r="J38" s="7">
        <v>8</v>
      </c>
      <c r="K38" s="7">
        <v>7000</v>
      </c>
      <c r="L38" s="7">
        <v>875</v>
      </c>
      <c r="M38" s="7">
        <v>5220</v>
      </c>
      <c r="N38" s="7">
        <v>652.5</v>
      </c>
      <c r="O38" s="5" t="s">
        <v>162</v>
      </c>
      <c r="P38" s="7">
        <v>1780</v>
      </c>
      <c r="Q38" s="7">
        <v>25.43</v>
      </c>
      <c r="R38" s="1" t="s">
        <v>162</v>
      </c>
      <c r="S38" s="1" t="s">
        <v>53</v>
      </c>
      <c r="T38" s="8" t="str">
        <f>HYPERLINK("https://my.zakupivli.pro/cabinet/purchases/state_purchase/view/16433233")</f>
        <v>https://my.zakupivli.pro/cabinet/purchases/state_purchase/view/16433233</v>
      </c>
      <c r="U38" s="1" t="s">
        <v>206</v>
      </c>
      <c r="V38" s="4">
        <v>0</v>
      </c>
      <c r="W38" s="1"/>
      <c r="X38" s="1" t="s">
        <v>12</v>
      </c>
      <c r="Y38" s="7">
        <v>5220</v>
      </c>
      <c r="Z38" s="1" t="s">
        <v>121</v>
      </c>
      <c r="AA38" s="1" t="s">
        <v>207</v>
      </c>
      <c r="AB38" s="1"/>
      <c r="AC38" s="1"/>
      <c r="AD38" s="1" t="s">
        <v>54</v>
      </c>
    </row>
    <row r="39" spans="1:30" ht="51.75" x14ac:dyDescent="0.25">
      <c r="A39" s="4">
        <v>35</v>
      </c>
      <c r="B39" s="1" t="s">
        <v>86</v>
      </c>
      <c r="C39" s="5" t="s">
        <v>213</v>
      </c>
      <c r="D39" s="1" t="s">
        <v>75</v>
      </c>
      <c r="E39" s="1" t="s">
        <v>182</v>
      </c>
      <c r="F39" s="6">
        <v>43930</v>
      </c>
      <c r="G39" s="6">
        <v>43948</v>
      </c>
      <c r="H39" s="6">
        <v>43978</v>
      </c>
      <c r="I39" s="4">
        <v>4</v>
      </c>
      <c r="J39" s="7">
        <v>1</v>
      </c>
      <c r="K39" s="7">
        <v>165000</v>
      </c>
      <c r="L39" s="7">
        <v>165000</v>
      </c>
      <c r="M39" s="7">
        <v>74000</v>
      </c>
      <c r="N39" s="7">
        <v>74000</v>
      </c>
      <c r="O39" s="5" t="s">
        <v>200</v>
      </c>
      <c r="P39" s="7">
        <v>91000</v>
      </c>
      <c r="Q39" s="7">
        <v>55.15</v>
      </c>
      <c r="R39" s="1" t="s">
        <v>200</v>
      </c>
      <c r="S39" s="1" t="s">
        <v>35</v>
      </c>
      <c r="T39" s="8" t="str">
        <f>HYPERLINK("https://my.zakupivli.pro/cabinet/purchases/state_purchase/view/16191318")</f>
        <v>https://my.zakupivli.pro/cabinet/purchases/state_purchase/view/16191318</v>
      </c>
      <c r="U39" s="1" t="s">
        <v>216</v>
      </c>
      <c r="V39" s="4">
        <v>0</v>
      </c>
      <c r="W39" s="1" t="s">
        <v>212</v>
      </c>
      <c r="X39" s="1"/>
      <c r="Y39" s="1"/>
      <c r="Z39" s="1"/>
      <c r="AA39" s="1"/>
      <c r="AB39" s="1"/>
      <c r="AC39" s="1"/>
      <c r="AD39" s="1" t="s">
        <v>23</v>
      </c>
    </row>
    <row r="40" spans="1:30" ht="102.75" x14ac:dyDescent="0.25">
      <c r="A40" s="4">
        <v>36</v>
      </c>
      <c r="B40" s="1" t="s">
        <v>85</v>
      </c>
      <c r="C40" s="5" t="s">
        <v>131</v>
      </c>
      <c r="D40" s="1" t="s">
        <v>77</v>
      </c>
      <c r="E40" s="1" t="s">
        <v>182</v>
      </c>
      <c r="F40" s="6">
        <v>43888</v>
      </c>
      <c r="G40" s="6">
        <v>43906</v>
      </c>
      <c r="H40" s="6">
        <v>43924</v>
      </c>
      <c r="I40" s="4">
        <v>4</v>
      </c>
      <c r="J40" s="7">
        <v>10</v>
      </c>
      <c r="K40" s="7">
        <v>198000</v>
      </c>
      <c r="L40" s="7">
        <v>19800</v>
      </c>
      <c r="M40" s="7">
        <v>88000</v>
      </c>
      <c r="N40" s="7">
        <v>8800</v>
      </c>
      <c r="O40" s="5" t="s">
        <v>197</v>
      </c>
      <c r="P40" s="7">
        <v>110000</v>
      </c>
      <c r="Q40" s="7">
        <v>55.56</v>
      </c>
      <c r="R40" s="1" t="s">
        <v>197</v>
      </c>
      <c r="S40" s="1" t="s">
        <v>58</v>
      </c>
      <c r="T40" s="8" t="str">
        <f>HYPERLINK("https://my.zakupivli.pro/cabinet/purchases/state_purchase/view/15521111")</f>
        <v>https://my.zakupivli.pro/cabinet/purchases/state_purchase/view/15521111</v>
      </c>
      <c r="U40" s="1" t="s">
        <v>206</v>
      </c>
      <c r="V40" s="4">
        <v>0</v>
      </c>
      <c r="W40" s="1"/>
      <c r="X40" s="1" t="s">
        <v>9</v>
      </c>
      <c r="Y40" s="7">
        <v>88000</v>
      </c>
      <c r="Z40" s="1" t="s">
        <v>121</v>
      </c>
      <c r="AA40" s="1" t="s">
        <v>207</v>
      </c>
      <c r="AB40" s="1"/>
      <c r="AC40" s="1"/>
      <c r="AD40" s="1" t="s">
        <v>59</v>
      </c>
    </row>
    <row r="41" spans="1:30" ht="39" x14ac:dyDescent="0.25">
      <c r="A41" s="4">
        <v>37</v>
      </c>
      <c r="B41" s="1" t="s">
        <v>84</v>
      </c>
      <c r="C41" s="5" t="s">
        <v>209</v>
      </c>
      <c r="D41" s="1" t="s">
        <v>33</v>
      </c>
      <c r="E41" s="1" t="s">
        <v>182</v>
      </c>
      <c r="F41" s="6">
        <v>43887</v>
      </c>
      <c r="G41" s="6">
        <v>43900</v>
      </c>
      <c r="H41" s="6">
        <v>43917</v>
      </c>
      <c r="I41" s="4">
        <v>5</v>
      </c>
      <c r="J41" s="7">
        <v>22</v>
      </c>
      <c r="K41" s="7">
        <v>22000</v>
      </c>
      <c r="L41" s="7">
        <v>1000</v>
      </c>
      <c r="M41" s="7">
        <v>8560.2000000000007</v>
      </c>
      <c r="N41" s="7">
        <v>389.1</v>
      </c>
      <c r="O41" s="5" t="s">
        <v>186</v>
      </c>
      <c r="P41" s="7">
        <v>13439.8</v>
      </c>
      <c r="Q41" s="7">
        <v>61.09</v>
      </c>
      <c r="R41" s="1" t="s">
        <v>186</v>
      </c>
      <c r="S41" s="1" t="s">
        <v>69</v>
      </c>
      <c r="T41" s="8" t="str">
        <f>HYPERLINK("https://my.zakupivli.pro/cabinet/purchases/state_purchase/view/15496930")</f>
        <v>https://my.zakupivli.pro/cabinet/purchases/state_purchase/view/15496930</v>
      </c>
      <c r="U41" s="1" t="s">
        <v>206</v>
      </c>
      <c r="V41" s="4">
        <v>0</v>
      </c>
      <c r="W41" s="1"/>
      <c r="X41" s="1" t="s">
        <v>40</v>
      </c>
      <c r="Y41" s="7">
        <v>8560.2000000000007</v>
      </c>
      <c r="Z41" s="1" t="s">
        <v>121</v>
      </c>
      <c r="AA41" s="1" t="s">
        <v>207</v>
      </c>
      <c r="AB41" s="1"/>
      <c r="AC41" s="1"/>
      <c r="AD41" s="1" t="s">
        <v>62</v>
      </c>
    </row>
    <row r="42" spans="1:30" ht="26.25" x14ac:dyDescent="0.25">
      <c r="A42" s="4">
        <v>38</v>
      </c>
      <c r="B42" s="1" t="s">
        <v>83</v>
      </c>
      <c r="C42" s="5" t="s">
        <v>203</v>
      </c>
      <c r="D42" s="1" t="s">
        <v>61</v>
      </c>
      <c r="E42" s="1" t="s">
        <v>182</v>
      </c>
      <c r="F42" s="6">
        <v>43860</v>
      </c>
      <c r="G42" s="6">
        <v>43874</v>
      </c>
      <c r="H42" s="6">
        <v>43900</v>
      </c>
      <c r="I42" s="4">
        <v>4</v>
      </c>
      <c r="J42" s="7">
        <v>1</v>
      </c>
      <c r="K42" s="7">
        <v>50000</v>
      </c>
      <c r="L42" s="7">
        <v>50000</v>
      </c>
      <c r="M42" s="7">
        <v>46747</v>
      </c>
      <c r="N42" s="7">
        <v>46747</v>
      </c>
      <c r="O42" s="5" t="s">
        <v>199</v>
      </c>
      <c r="P42" s="7">
        <v>3253</v>
      </c>
      <c r="Q42" s="7">
        <v>6.51</v>
      </c>
      <c r="R42" s="1" t="s">
        <v>199</v>
      </c>
      <c r="S42" s="1" t="s">
        <v>55</v>
      </c>
      <c r="T42" s="8" t="str">
        <f>HYPERLINK("https://my.zakupivli.pro/cabinet/purchases/state_purchase/view/14961400")</f>
        <v>https://my.zakupivli.pro/cabinet/purchases/state_purchase/view/14961400</v>
      </c>
      <c r="U42" s="1" t="s">
        <v>206</v>
      </c>
      <c r="V42" s="4">
        <v>0</v>
      </c>
      <c r="W42" s="1"/>
      <c r="X42" s="1" t="s">
        <v>8</v>
      </c>
      <c r="Y42" s="7">
        <v>46747</v>
      </c>
      <c r="Z42" s="1" t="s">
        <v>121</v>
      </c>
      <c r="AA42" s="1" t="s">
        <v>207</v>
      </c>
      <c r="AB42" s="1"/>
      <c r="AC42" s="1"/>
      <c r="AD42" s="1" t="s">
        <v>67</v>
      </c>
    </row>
    <row r="43" spans="1:30" x14ac:dyDescent="0.25">
      <c r="A43" s="1" t="s">
        <v>147</v>
      </c>
    </row>
  </sheetData>
  <autoFilter ref="A4:AD42"/>
  <hyperlinks>
    <hyperlink ref="A2" r:id="rId1" display="mailto:report-feedback@zakupivli.pro"/>
    <hyperlink ref="T5" r:id="rId2" display="https://my.zakupivli.pro/cabinet/purchases/state_purchase/view/16464272"/>
    <hyperlink ref="T6" r:id="rId3" display="https://my.zakupivli.pro/cabinet/purchases/state_purchase/view/16867398"/>
    <hyperlink ref="T7" r:id="rId4" display="https://my.zakupivli.pro/cabinet/purchases/state_purchase/view/17863112"/>
    <hyperlink ref="T8" r:id="rId5" display="https://my.zakupivli.pro/cabinet/purchases/state_purchase/view/21103348"/>
    <hyperlink ref="T9" r:id="rId6" display="https://my.zakupivli.pro/cabinet/purchases/state_purchase/view/21836158"/>
    <hyperlink ref="T10" r:id="rId7" display="https://my.zakupivli.pro/cabinet/purchases/state_purchase/view/21892793"/>
    <hyperlink ref="T11" r:id="rId8" display="https://my.zakupivli.pro/cabinet/purchases/state_purchase/view/21892854"/>
    <hyperlink ref="T12" r:id="rId9" display="https://my.zakupivli.pro/cabinet/purchases/state_purchase/view/19747275"/>
    <hyperlink ref="T13" r:id="rId10" display="https://my.zakupivli.pro/cabinet/purchases/state_purchase/view/19747617"/>
    <hyperlink ref="T14" r:id="rId11" display="https://my.zakupivli.pro/cabinet/purchases/state_purchase/view/19747883"/>
    <hyperlink ref="T15" r:id="rId12" display="https://my.zakupivli.pro/cabinet/purchases/state_purchase/view/19748332"/>
    <hyperlink ref="T16" r:id="rId13" display="https://my.zakupivli.pro/cabinet/purchases/state_purchase/view/19749331"/>
    <hyperlink ref="T17" r:id="rId14" display="https://my.zakupivli.pro/cabinet/purchases/state_purchase/view/18933471"/>
    <hyperlink ref="T18" r:id="rId15" display="https://my.zakupivli.pro/cabinet/purchases/state_purchase/view/18936720"/>
    <hyperlink ref="T19" r:id="rId16" display="https://my.zakupivli.pro/cabinet/purchases/state_purchase/view/18637576"/>
    <hyperlink ref="T20" r:id="rId17" display="https://my.zakupivli.pro/cabinet/purchases/state_purchase/view/18651068"/>
    <hyperlink ref="T21" r:id="rId18" display="https://my.zakupivli.pro/cabinet/purchases/state_purchase/view/18638699"/>
    <hyperlink ref="T22" r:id="rId19" display="https://my.zakupivli.pro/cabinet/purchases/state_purchase/view/18639096"/>
    <hyperlink ref="T23" r:id="rId20" display="https://my.zakupivli.pro/cabinet/purchases/state_purchase/view/18639363"/>
    <hyperlink ref="T24" r:id="rId21" display="https://my.zakupivli.pro/cabinet/purchases/state_purchase/view/18639564"/>
    <hyperlink ref="T25" r:id="rId22" display="https://my.zakupivli.pro/cabinet/purchases/state_purchase/view/18452891"/>
    <hyperlink ref="T26" r:id="rId23" display="https://my.zakupivli.pro/cabinet/purchases/state_purchase/view/17953229"/>
    <hyperlink ref="T27" r:id="rId24" display="https://my.zakupivli.pro/cabinet/purchases/state_purchase/view/17766947"/>
    <hyperlink ref="T28" r:id="rId25" display="https://my.zakupivli.pro/cabinet/purchases/state_purchase/view/17808859"/>
    <hyperlink ref="T29" r:id="rId26" display="https://my.zakupivli.pro/cabinet/purchases/state_purchase/view/17338255"/>
    <hyperlink ref="T30" r:id="rId27" display="https://my.zakupivli.pro/cabinet/purchases/state_purchase/view/17284525"/>
    <hyperlink ref="T31" r:id="rId28" display="https://my.zakupivli.pro/cabinet/purchases/state_purchase/view/17108119"/>
    <hyperlink ref="T32" r:id="rId29" display="https://my.zakupivli.pro/cabinet/purchases/state_purchase/view/16999329"/>
    <hyperlink ref="T33" r:id="rId30" display="https://my.zakupivli.pro/cabinet/purchases/state_purchase/view/16995167"/>
    <hyperlink ref="T34" r:id="rId31" display="https://my.zakupivli.pro/cabinet/purchases/state_purchase/view/16902922"/>
    <hyperlink ref="T35" r:id="rId32" display="https://my.zakupivli.pro/cabinet/purchases/state_purchase/view/16669060"/>
    <hyperlink ref="T36" r:id="rId33" display="https://my.zakupivli.pro/cabinet/purchases/state_purchase/view/16530166"/>
    <hyperlink ref="T37" r:id="rId34" display="https://my.zakupivli.pro/cabinet/purchases/state_purchase/view/16465618"/>
    <hyperlink ref="T38" r:id="rId35" display="https://my.zakupivli.pro/cabinet/purchases/state_purchase/view/16433233"/>
    <hyperlink ref="T39" r:id="rId36" display="https://my.zakupivli.pro/cabinet/purchases/state_purchase/view/16191318"/>
    <hyperlink ref="T40" r:id="rId37" display="https://my.zakupivli.pro/cabinet/purchases/state_purchase/view/15521111"/>
    <hyperlink ref="T41" r:id="rId38" display="https://my.zakupivli.pro/cabinet/purchases/state_purchase/view/15496930"/>
    <hyperlink ref="T42" r:id="rId39" display="https://my.zakupivli.pro/cabinet/purchases/state_purchase/view/14961400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4</cp:lastModifiedBy>
  <dcterms:created xsi:type="dcterms:W3CDTF">2024-02-07T10:51:31Z</dcterms:created>
  <dcterms:modified xsi:type="dcterms:W3CDTF">2024-02-07T08:58:09Z</dcterms:modified>
  <cp:category/>
</cp:coreProperties>
</file>