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00" windowWidth="26535" windowHeight="12975"/>
  </bookViews>
  <sheets>
    <sheet name="Sheet" sheetId="1" r:id="rId1"/>
  </sheets>
  <definedNames>
    <definedName name="_xlnm._FilterDatabase" localSheetId="0" hidden="1">Sheet!$A$4:$P$35</definedName>
  </definedNames>
  <calcPr calcId="144525"/>
</workbook>
</file>

<file path=xl/calcChain.xml><?xml version="1.0" encoding="utf-8"?>
<calcChain xmlns="http://schemas.openxmlformats.org/spreadsheetml/2006/main">
  <c r="D35" i="1" l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</calcChain>
</file>

<file path=xl/sharedStrings.xml><?xml version="1.0" encoding="utf-8"?>
<sst xmlns="http://schemas.openxmlformats.org/spreadsheetml/2006/main" count="328" uniqueCount="185">
  <si>
    <t>03341305</t>
  </si>
  <si>
    <t>0544cb4065f64de7a6d5de7d54d71b21</t>
  </si>
  <si>
    <t>0e7b9425f0764432be28775c1b9337e1</t>
  </si>
  <si>
    <t>1</t>
  </si>
  <si>
    <t>10</t>
  </si>
  <si>
    <t>12</t>
  </si>
  <si>
    <t>13</t>
  </si>
  <si>
    <t>14</t>
  </si>
  <si>
    <t>1412</t>
  </si>
  <si>
    <t>15</t>
  </si>
  <si>
    <t>1512</t>
  </si>
  <si>
    <t>17</t>
  </si>
  <si>
    <t>18</t>
  </si>
  <si>
    <t>19087191</t>
  </si>
  <si>
    <t>1ffbc9261c9b4570bdcf5027942e15b7</t>
  </si>
  <si>
    <t>2</t>
  </si>
  <si>
    <t>20</t>
  </si>
  <si>
    <t>21560766</t>
  </si>
  <si>
    <t>22</t>
  </si>
  <si>
    <t>23</t>
  </si>
  <si>
    <t>234dc27000e84290838af30b6667694f</t>
  </si>
  <si>
    <t>2424eedfe8ce4f6798957084b225c7e3</t>
  </si>
  <si>
    <t>25</t>
  </si>
  <si>
    <t>2676305397</t>
  </si>
  <si>
    <t>26a162b12774469791d46b1aeedc527c</t>
  </si>
  <si>
    <t>2884904980</t>
  </si>
  <si>
    <t>2973120359</t>
  </si>
  <si>
    <t>2980010175</t>
  </si>
  <si>
    <t>3204919975</t>
  </si>
  <si>
    <t>32714085</t>
  </si>
  <si>
    <t>32781303</t>
  </si>
  <si>
    <t>33580257</t>
  </si>
  <si>
    <t>33711900-6 Мило</t>
  </si>
  <si>
    <t>34588401</t>
  </si>
  <si>
    <t>36216548</t>
  </si>
  <si>
    <t>36640049</t>
  </si>
  <si>
    <t>36e1683798234529898ec64b9adbd25a</t>
  </si>
  <si>
    <t>37211713</t>
  </si>
  <si>
    <t>3909в</t>
  </si>
  <si>
    <t>3909с</t>
  </si>
  <si>
    <t>39290000-1 Фурнітура різна</t>
  </si>
  <si>
    <t>39830000-9 Продукція для чищення</t>
  </si>
  <si>
    <t>41612783</t>
  </si>
  <si>
    <t>41612830</t>
  </si>
  <si>
    <t>41682253</t>
  </si>
  <si>
    <t>42151033</t>
  </si>
  <si>
    <t>42353652</t>
  </si>
  <si>
    <t>43261044</t>
  </si>
  <si>
    <t>43578336</t>
  </si>
  <si>
    <t>45453000-7 Капітальний ремонт і реставрація</t>
  </si>
  <si>
    <t>48440000-4 Пакети програмного забезпечення для фінансового аналізу та бухгалтерського обліку</t>
  </si>
  <si>
    <t>4a61d5cdb74949a3824d1d2342317b53</t>
  </si>
  <si>
    <t>5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</si>
  <si>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</si>
  <si>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</si>
  <si>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50720000-8 Послуги з ремонту і технічного обслуговування систем центрального опалення</t>
  </si>
  <si>
    <t>51210000-7 Послуги зі встановлення вимірювального обладнання</t>
  </si>
  <si>
    <t>51540000-9 Послуги зі встановлення машин та обладнання спеціального призначення</t>
  </si>
  <si>
    <t>52920</t>
  </si>
  <si>
    <t>573 т</t>
  </si>
  <si>
    <t>5c44cd1d7dd2465495d99bdb29c60665</t>
  </si>
  <si>
    <t>5e109e9563c54340a2ea79670b8933b7</t>
  </si>
  <si>
    <t>6</t>
  </si>
  <si>
    <t>60140000-1 Нерегулярні пасажирські перевезення</t>
  </si>
  <si>
    <t>64041096d04942dcbcf0aa6a51781257</t>
  </si>
  <si>
    <t>64210000-1 Послуги телефонного зв’язку та передачі даних</t>
  </si>
  <si>
    <t>65110000-7 Розподіл води</t>
  </si>
  <si>
    <t>6fc1c871383d45ff85cb95c1e8f32801</t>
  </si>
  <si>
    <t>7</t>
  </si>
  <si>
    <t>71630000-3 Послуги з технічного огляду та випробовувань</t>
  </si>
  <si>
    <t>72250000-2 Послуги, пов’язані із системами та підтримкою</t>
  </si>
  <si>
    <t>72260000-5 Послуги, пов’язані з програмним забезпеченням</t>
  </si>
  <si>
    <t>75250000-3 Послуги пожежних і рятувальних служб</t>
  </si>
  <si>
    <t>7855407fa15a4c62855ca1711d868585</t>
  </si>
  <si>
    <t>79710000-4 Охоронні послуги</t>
  </si>
  <si>
    <t>79930000-2 Професійні дизайнерські послуги</t>
  </si>
  <si>
    <t>79950000-8 Послуги з організації виставок, ярмарок і конгресів</t>
  </si>
  <si>
    <t>79980000-7 Послуги з передплати друкованих видань</t>
  </si>
  <si>
    <t>7ac022d052dd443ea537945638336ee6</t>
  </si>
  <si>
    <t>7c96f69b0d354216aef933871e60f676</t>
  </si>
  <si>
    <t>8</t>
  </si>
  <si>
    <t>80510000-2 Послуги з професійної підготовки спеціалістів</t>
  </si>
  <si>
    <t>80550000-4 Послуги з професійної підготовки у сфері безпеки</t>
  </si>
  <si>
    <t>8e3b69da6fab4e228733bb3493870f48</t>
  </si>
  <si>
    <t>8f0c623032ee4a62af270200b327defe</t>
  </si>
  <si>
    <t>90430000-0 Послуги з відведення стічних вод</t>
  </si>
  <si>
    <t>90510000-5 Утилізація/видалення сміття та поводження зі сміттям</t>
  </si>
  <si>
    <t>98110000-7 Послуги підприємницьких, професійних та спеціалізованих організацій</t>
  </si>
  <si>
    <t>9d63706ba8144d44b81fd79fde7674a1</t>
  </si>
  <si>
    <t>ID контракту</t>
  </si>
  <si>
    <t>b122e19a75ca43408c82d70a039b73df</t>
  </si>
  <si>
    <t>b419b329a5f14b23af740c9b66530536</t>
  </si>
  <si>
    <t>b65dc42a2f394f9baa14475d14c9033c</t>
  </si>
  <si>
    <t>bb6dc9a59e7f49e3ac0db789433364fb</t>
  </si>
  <si>
    <t>be1c35d76163485d8862d242ade1cf0c</t>
  </si>
  <si>
    <t>c7e1ae8db341458e8156f426a267959a</t>
  </si>
  <si>
    <t>cc4d080dcfa4445f906445bf704e23f7</t>
  </si>
  <si>
    <t>e20c6287d12040db9c35de71392735df</t>
  </si>
  <si>
    <t>e4f6993583944d85bc6dba7d8cacdcdf</t>
  </si>
  <si>
    <t>e7d00a8d8aac42f6bb60657ae7b2acb0</t>
  </si>
  <si>
    <t>efd75dd34da041c083a167d5d96765c8</t>
  </si>
  <si>
    <t>f409e584c6654bcb98e6fe42faa0adfe</t>
  </si>
  <si>
    <t>f8aaa3fd87274a81942d15f8e9e28557</t>
  </si>
  <si>
    <t>report-feedback@zakupivli.pro</t>
  </si>
  <si>
    <t>ЄДРПОУ переможця</t>
  </si>
  <si>
    <t>Ідентифікатор договору (Використовується при звітуванні у E-data)</t>
  </si>
  <si>
    <t>Ідентифікатор закупівлі</t>
  </si>
  <si>
    <t>Ідентифікатор лота</t>
  </si>
  <si>
    <t>Інформаційні плакати для укриття</t>
  </si>
  <si>
    <t>Інші послуги у сфері інформатизації (послуги з постачавння пакетів оновлення компьютерної програми M.E.DOC)</t>
  </si>
  <si>
    <t>АКЦІОНЕРНЕ ТОВАРИСТВО "УКРТЕЛЕКОМ"</t>
  </si>
  <si>
    <t>ДГП23-113</t>
  </si>
  <si>
    <t>ДГП23-38</t>
  </si>
  <si>
    <t>Дата закінчення договору:</t>
  </si>
  <si>
    <t>Дата підписання договору:</t>
  </si>
  <si>
    <t>Закупівля без використання електронної системи</t>
  </si>
  <si>
    <t>Здійснення авторського нагляду по об"єкту "Капітальний ремонт будівлі Міського комунального закладу культури "Дніпровська дитяча музична школа № 15" за адресою : м.Дніпро, вул. Гетьмана Петра Дорошенка,буд.8 А". Коригування</t>
  </si>
  <si>
    <t xml:space="preserve">Здійснення технічного нагляду по об"єкту будівництва "Капітальний ремонт будівлі Міського комунального закладу культури "Дніпровська дитяча музична школа № 15" за адресою : м.Дніпро, вул. Гетьмана Петра Дорошенка,буд.8 А". Коригування </t>
  </si>
  <si>
    <t>КОМУНАЛЬНЕ ПІДПРИЄМСТВО "ДНІПРОВОДОКАНАЛ" ДНІПРОВСЬКОЇ МІСЬКОЇ РАДИ</t>
  </si>
  <si>
    <t>КОМУНАЛЬНИЙ ЗАКЛАД ВИЩОЇ ОСВІТИ "ДНІПРОВСЬКА АКАДЕМІЯ НЕПЕРЕРВНОЇ ОСВІТИ" ДНІПРОПЕТРОВСЬКОЇ ОБЛАСНОЇ РАДИ"</t>
  </si>
  <si>
    <t>Код CPV</t>
  </si>
  <si>
    <t>ЛИГІНА ОЛЕНА ДМИТРІВНА</t>
  </si>
  <si>
    <t>ЛИНДЯ ПАВЛО СЕРГІЙОВИЧ</t>
  </si>
  <si>
    <t>М-04/420</t>
  </si>
  <si>
    <t>М-11/3</t>
  </si>
  <si>
    <t>М/29/01/2023</t>
  </si>
  <si>
    <t>МАКСИМОВ ЄВГЕН АНАТОЛІЙОВИЧ</t>
  </si>
  <si>
    <t>Мило рідке антибактеріальне</t>
  </si>
  <si>
    <t>Немає лотів</t>
  </si>
  <si>
    <t>Номер договору</t>
  </si>
  <si>
    <t>ПРИВАТНЕ НАУКОВО-ВИРОБНИЧЕ ПІДПРИЄМСТВО "СОНИКС"</t>
  </si>
  <si>
    <t>Передплата переодичного видання газети "Наше місто"</t>
  </si>
  <si>
    <t>Переможець (назва)</t>
  </si>
  <si>
    <t>Послуги з встановлення ультразвукового теплообчислювача QALCOSINIC E3 Dn40, розробка та узгодження технічної документації на прилад обліку теплової енергії, демонтаж старого вузла обліку, монтаж та калібровка приладу обліку теплової енергії, пусконалагоджувальні роботи»</t>
  </si>
  <si>
    <t>Послуги з забеспечення створення сценічної декорації для проведення фестивалю - конкурсу "Дніпро. Різдво.Разом".</t>
  </si>
  <si>
    <t>Послуги з обслуговування автомобільним транспортом (послуги з нерегулярних пасажирських перевезень учасників  заходу  творчого марафону мистецьких шкіл м. Дніпра "#Dnipro_Musik_Drive")</t>
  </si>
  <si>
    <t>Послуги з обслуговування організаційної техніки ( заправка та відновлення картриджів)</t>
  </si>
  <si>
    <t>Послуги з обслуговування програмного забезпечення  компьтерної програми ЄІСУБ</t>
  </si>
  <si>
    <t>Послуги з обслуговування програмного забеспечення (Постачання пакетів програмного забеспечення для фінансового аналізу та бухгалтерського обліку (програмний комплекс IC-ПРО).</t>
  </si>
  <si>
    <t>Послуги з обслуговування протипожежної сигналізації та цілодобове спостереження за системами протипожежного захисту та оповіщення</t>
  </si>
  <si>
    <t>Послуги з організації заходів для проведення фестивалю - конкурсу "Дніпро.Різдво.Разом".</t>
  </si>
  <si>
    <t>Послуги з оренди додаткового звукопідсилювального та освітлювального обладнання для забеспечння фестивалю - конкурсу "Дніпро.Різдво.Разом".</t>
  </si>
  <si>
    <t>Послуги з оформлення фотозони для забеспечення фестивалю -конкурсу "Дніпро.Різдво.Разом".</t>
  </si>
  <si>
    <t>Послуги з охорони об"єкту</t>
  </si>
  <si>
    <t>Послуги з передавання даних іповідомлень (електронні комунікаційні послуги),</t>
  </si>
  <si>
    <t>Послуги з передплати друкованих видань   (Передплата переодичного видання газети "Наше місто"</t>
  </si>
  <si>
    <t>Послуги з перезарядки вогнегасників</t>
  </si>
  <si>
    <t>Послуги з перезярядки вогнегасників</t>
  </si>
  <si>
    <t>Послуги з підвищення кваліфікації  , а саме Послуги з навчання за курсом "Охорона праці та безпека життєдіяльності") з отриманням посвідчення та свідоцтв.</t>
  </si>
  <si>
    <t>Послуги з підвищення кваліфікації ( послуги з навчання за курсом "Правила безпечної експлуатації електроустановок споживачів") з отриманням посвідчення.</t>
  </si>
  <si>
    <t>Послуги з підвищення кваліфікації , а саме Послуги з навчання за курсом "Пожежна безпека") з отриманням посвідчення.</t>
  </si>
  <si>
    <t>Послуги з підвищення кваліфікації , а саме Послуги з навчання за курсом "Правила технічної експлуатації теплових установок і мереж " та "Правила підготовки теплових господарств до опалювального періоду ") з отриманням посвідчення.</t>
  </si>
  <si>
    <t xml:space="preserve">Послуги з технічного обслуговування та утримання в належному стані внутрішніх мереж теплопостачання для підготовки до опалювального сезону а саме: послуги з промивки мереж теплопостачання </t>
  </si>
  <si>
    <t>Послуги з технічного обслуговування та утримання в належному стані внутрішніх та зовнішних електромереж</t>
  </si>
  <si>
    <t xml:space="preserve">Послуги з технічного обслуговування та утримання в належному стані внутрішніх та зовнішних електромереж
</t>
  </si>
  <si>
    <t>Послуги з централізованого водовідведення</t>
  </si>
  <si>
    <t>Послуги з централізованого водопостачання</t>
  </si>
  <si>
    <t>Предмет закупівлі</t>
  </si>
  <si>
    <t>Придбання миючі засоби</t>
  </si>
  <si>
    <t>СІГАРЬОВ ВІТАЛІЙ КОСТЯНТИНОВИЧ</t>
  </si>
  <si>
    <t>Спрощена закупівля</t>
  </si>
  <si>
    <t>Статус договору</t>
  </si>
  <si>
    <t>Сума договору</t>
  </si>
  <si>
    <t>ТОВАРИСТВО З ОБМЕЖЕНОЮ ВІДПОВІДАЛЬНІСТЮ "АВТОТРАНСПОРТНЕ ПІДПРИЄМСТВО 11231"</t>
  </si>
  <si>
    <t>ТОВАРИСТВО З ОБМЕЖЕНОЮ ВІДПОВІДАЛЬНІСТЮ "ГАЗЕТА "НАШЕ МІСТО"</t>
  </si>
  <si>
    <t>ТОВАРИСТВО З ОБМЕЖЕНОЮ ВІДПОВІДАЛЬНІСТЮ "ДНІПРОЕКТ"</t>
  </si>
  <si>
    <t>ТОВАРИСТВО З ОБМЕЖЕНОЮ ВІДПОВІДАЛЬНІСТЮ "ДНІПРОСПЕЦПОЖМОНТАЖ"</t>
  </si>
  <si>
    <t>ТОВАРИСТВО З ОБМЕЖЕНОЮ ВІДПОВІДАЛЬНІСТЮ "ЕКОЛОГІЯ-Д"</t>
  </si>
  <si>
    <t>ТОВАРИСТВО З ОБМЕЖЕНОЮ ВІДПОВІДАЛЬНІСТЮ "МЕНДЕЛЄЄВ ЛАБ"</t>
  </si>
  <si>
    <t>ТОВАРИСТВО З ОБМЕЖЕНОЮ ВІДПОВІДАЛЬНІСТЮ "МЕТРОХОЛДІНГГРУП"</t>
  </si>
  <si>
    <t>ТОВАРИСТВО З ОБМЕЖЕНОЮ ВІДПОВІДАЛЬНІСТЮ "ОХОРОННА АГЕНЦІЯ "КОМПЛЕКС ЗАХИСТ"</t>
  </si>
  <si>
    <t>ТОВАРИСТВО З ОБМЕЖЕНОЮ ВІДПОВІДАЛЬНІСТЮ "СЛУЖБА ОХОРОНИ "ДЖЕБ"</t>
  </si>
  <si>
    <t>ТОВАРИСТВО З ОБМЕЖЕНОЮ ВІДПОВІДАЛЬНІСТЮ "УЧБОВИЙ КОМБІНАТ "СЕФЕТІ"</t>
  </si>
  <si>
    <t>ТОВАРИСТВО З ОБМЕЖЕНОЮ ВІДПОВІДАЛЬНІСТЮ "ХОЛДИНГ "ПОЖЕЖНА БЕЗПЕКА ТА НС"</t>
  </si>
  <si>
    <t>ТОВАРИСТВО З ОБМЕЖЕНОЮ ВІДПОВІДАЛЬНІСТЮ "ЦЕНТР ІНФОРМАЦІЙНИХ І АНАЛІТИЧНИХ ТЕХНОЛОГІЙ"</t>
  </si>
  <si>
    <t>Тип процедури</t>
  </si>
  <si>
    <t>Узагальнена назва закупівлі</t>
  </si>
  <si>
    <t>Утилізація / видалення сміття поводження з побутовими відходами</t>
  </si>
  <si>
    <t>ФЕНІКС</t>
  </si>
  <si>
    <t>ФОП Васильченко Костянтин Олександрович</t>
  </si>
  <si>
    <t>Якщо ви маєте пропозицію чи побажання щодо покращення цього звіту, напишіть нам, будь ласка:</t>
  </si>
  <si>
    <t>активний</t>
  </si>
  <si>
    <t>закритий</t>
  </si>
  <si>
    <t>послуги з передавання даних іповідомлень (електронні комунікаційні послуги),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</si>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</sst>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ivli.pro/remote/dispatcher/state_contracting_view/16977372" TargetMode="External"/><Relationship Id="rId18" Type="http://schemas.openxmlformats.org/officeDocument/2006/relationships/hyperlink" Target="https://my.zakupivli.pro/remote/dispatcher/state_purchase_view/47812268" TargetMode="External"/><Relationship Id="rId26" Type="http://schemas.openxmlformats.org/officeDocument/2006/relationships/hyperlink" Target="https://my.zakupivli.pro/remote/dispatcher/state_purchase_view/37627259" TargetMode="External"/><Relationship Id="rId39" Type="http://schemas.openxmlformats.org/officeDocument/2006/relationships/hyperlink" Target="https://my.zakupivli.pro/remote/dispatcher/state_contracting_view/16977101" TargetMode="External"/><Relationship Id="rId21" Type="http://schemas.openxmlformats.org/officeDocument/2006/relationships/hyperlink" Target="https://my.zakupivli.pro/remote/dispatcher/state_contracting_view/17022688" TargetMode="External"/><Relationship Id="rId34" Type="http://schemas.openxmlformats.org/officeDocument/2006/relationships/hyperlink" Target="https://my.zakupivli.pro/remote/dispatcher/state_purchase_view/39984233" TargetMode="External"/><Relationship Id="rId42" Type="http://schemas.openxmlformats.org/officeDocument/2006/relationships/hyperlink" Target="https://my.zakupivli.pro/remote/dispatcher/state_purchase_view/47811989" TargetMode="External"/><Relationship Id="rId47" Type="http://schemas.openxmlformats.org/officeDocument/2006/relationships/hyperlink" Target="https://my.zakupivli.pro/remote/dispatcher/state_contracting_view/18664842" TargetMode="External"/><Relationship Id="rId50" Type="http://schemas.openxmlformats.org/officeDocument/2006/relationships/hyperlink" Target="https://my.zakupivli.pro/remote/dispatcher/state_purchase_view/37282108" TargetMode="External"/><Relationship Id="rId55" Type="http://schemas.openxmlformats.org/officeDocument/2006/relationships/hyperlink" Target="https://my.zakupivli.pro/remote/dispatcher/state_contracting_view/15226295" TargetMode="External"/><Relationship Id="rId63" Type="http://schemas.openxmlformats.org/officeDocument/2006/relationships/hyperlink" Target="https://my.zakupivli.pro/remote/dispatcher/state_contracting_view/18665610" TargetMode="External"/><Relationship Id="rId7" Type="http://schemas.openxmlformats.org/officeDocument/2006/relationships/hyperlink" Target="https://my.zakupivli.pro/remote/dispatcher/state_contracting_view/18498461" TargetMode="External"/><Relationship Id="rId2" Type="http://schemas.openxmlformats.org/officeDocument/2006/relationships/hyperlink" Target="https://my.zakupivli.pro/remote/dispatcher/state_purchase_view/43848108" TargetMode="External"/><Relationship Id="rId16" Type="http://schemas.openxmlformats.org/officeDocument/2006/relationships/hyperlink" Target="https://my.zakupivli.pro/remote/dispatcher/state_purchase_view/40169870" TargetMode="External"/><Relationship Id="rId20" Type="http://schemas.openxmlformats.org/officeDocument/2006/relationships/hyperlink" Target="https://my.zakupivli.pro/remote/dispatcher/state_purchase_view/43953300" TargetMode="External"/><Relationship Id="rId29" Type="http://schemas.openxmlformats.org/officeDocument/2006/relationships/hyperlink" Target="https://my.zakupivli.pro/remote/dispatcher/state_contracting_view/15308686" TargetMode="External"/><Relationship Id="rId41" Type="http://schemas.openxmlformats.org/officeDocument/2006/relationships/hyperlink" Target="https://my.zakupivli.pro/remote/dispatcher/state_contracting_view/18618640" TargetMode="External"/><Relationship Id="rId54" Type="http://schemas.openxmlformats.org/officeDocument/2006/relationships/hyperlink" Target="https://my.zakupivli.pro/remote/dispatcher/state_purchase_view/39980149" TargetMode="External"/><Relationship Id="rId62" Type="http://schemas.openxmlformats.org/officeDocument/2006/relationships/hyperlink" Target="https://my.zakupivli.pro/remote/dispatcher/state_purchase_view/47814501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purchase_view/47422510" TargetMode="External"/><Relationship Id="rId11" Type="http://schemas.openxmlformats.org/officeDocument/2006/relationships/hyperlink" Target="https://my.zakupivli.pro/remote/dispatcher/state_contracting_view/18388674" TargetMode="External"/><Relationship Id="rId24" Type="http://schemas.openxmlformats.org/officeDocument/2006/relationships/hyperlink" Target="https://my.zakupivli.pro/remote/dispatcher/state_purchase_view/40749429" TargetMode="External"/><Relationship Id="rId32" Type="http://schemas.openxmlformats.org/officeDocument/2006/relationships/hyperlink" Target="https://my.zakupivli.pro/remote/dispatcher/state_purchase_view/39984318" TargetMode="External"/><Relationship Id="rId37" Type="http://schemas.openxmlformats.org/officeDocument/2006/relationships/hyperlink" Target="https://my.zakupivli.pro/remote/dispatcher/state_contracting_view/16392853" TargetMode="External"/><Relationship Id="rId40" Type="http://schemas.openxmlformats.org/officeDocument/2006/relationships/hyperlink" Target="https://my.zakupivli.pro/remote/dispatcher/state_purchase_view/47671736" TargetMode="External"/><Relationship Id="rId45" Type="http://schemas.openxmlformats.org/officeDocument/2006/relationships/hyperlink" Target="https://my.zakupivli.pro/remote/dispatcher/state_contracting_view/18497210" TargetMode="External"/><Relationship Id="rId53" Type="http://schemas.openxmlformats.org/officeDocument/2006/relationships/hyperlink" Target="https://my.zakupivli.pro/remote/dispatcher/state_contracting_view/16841568" TargetMode="External"/><Relationship Id="rId58" Type="http://schemas.openxmlformats.org/officeDocument/2006/relationships/hyperlink" Target="https://my.zakupivli.pro/remote/dispatcher/state_purchase_view/45199240" TargetMode="External"/><Relationship Id="rId5" Type="http://schemas.openxmlformats.org/officeDocument/2006/relationships/hyperlink" Target="https://my.zakupivli.pro/remote/dispatcher/state_contracting_view/16384710" TargetMode="External"/><Relationship Id="rId15" Type="http://schemas.openxmlformats.org/officeDocument/2006/relationships/hyperlink" Target="https://my.zakupivli.pro/remote/dispatcher/state_contracting_view/15308511" TargetMode="External"/><Relationship Id="rId23" Type="http://schemas.openxmlformats.org/officeDocument/2006/relationships/hyperlink" Target="https://my.zakupivli.pro/remote/dispatcher/state_contracting_view/15226120" TargetMode="External"/><Relationship Id="rId28" Type="http://schemas.openxmlformats.org/officeDocument/2006/relationships/hyperlink" Target="https://my.zakupivli.pro/remote/dispatcher/state_purchase_view/40170698" TargetMode="External"/><Relationship Id="rId36" Type="http://schemas.openxmlformats.org/officeDocument/2006/relationships/hyperlink" Target="https://my.zakupivli.pro/remote/dispatcher/state_purchase_view/42575256" TargetMode="External"/><Relationship Id="rId49" Type="http://schemas.openxmlformats.org/officeDocument/2006/relationships/hyperlink" Target="https://my.zakupivli.pro/remote/dispatcher/state_contracting_view/18360748" TargetMode="External"/><Relationship Id="rId57" Type="http://schemas.openxmlformats.org/officeDocument/2006/relationships/hyperlink" Target="https://my.zakupivli.pro/remote/dispatcher/state_contracting_view/17557912" TargetMode="External"/><Relationship Id="rId61" Type="http://schemas.openxmlformats.org/officeDocument/2006/relationships/hyperlink" Target="https://my.zakupivli.pro/remote/dispatcher/state_contracting_view/18665009" TargetMode="External"/><Relationship Id="rId10" Type="http://schemas.openxmlformats.org/officeDocument/2006/relationships/hyperlink" Target="https://my.zakupivli.pro/remote/dispatcher/state_purchase_view/47158149" TargetMode="External"/><Relationship Id="rId19" Type="http://schemas.openxmlformats.org/officeDocument/2006/relationships/hyperlink" Target="https://my.zakupivli.pro/remote/dispatcher/state_contracting_view/18664573" TargetMode="External"/><Relationship Id="rId31" Type="http://schemas.openxmlformats.org/officeDocument/2006/relationships/hyperlink" Target="https://my.zakupivli.pro/remote/dispatcher/state_contracting_view/16280407" TargetMode="External"/><Relationship Id="rId44" Type="http://schemas.openxmlformats.org/officeDocument/2006/relationships/hyperlink" Target="https://my.zakupivli.pro/remote/dispatcher/state_purchase_view/47419452" TargetMode="External"/><Relationship Id="rId52" Type="http://schemas.openxmlformats.org/officeDocument/2006/relationships/hyperlink" Target="https://my.zakupivli.pro/remote/dispatcher/state_purchase_view/43537910" TargetMode="External"/><Relationship Id="rId60" Type="http://schemas.openxmlformats.org/officeDocument/2006/relationships/hyperlink" Target="https://my.zakupivli.pro/remote/dispatcher/state_purchase_view/47813056" TargetMode="External"/><Relationship Id="rId4" Type="http://schemas.openxmlformats.org/officeDocument/2006/relationships/hyperlink" Target="https://my.zakupivli.pro/remote/dispatcher/state_purchase_view/42557927" TargetMode="External"/><Relationship Id="rId9" Type="http://schemas.openxmlformats.org/officeDocument/2006/relationships/hyperlink" Target="https://my.zakupivli.pro/remote/dispatcher/state_contracting_view/16977684" TargetMode="External"/><Relationship Id="rId14" Type="http://schemas.openxmlformats.org/officeDocument/2006/relationships/hyperlink" Target="https://my.zakupivli.pro/remote/dispatcher/state_purchase_view/40170399" TargetMode="External"/><Relationship Id="rId22" Type="http://schemas.openxmlformats.org/officeDocument/2006/relationships/hyperlink" Target="https://my.zakupivli.pro/remote/dispatcher/state_purchase_view/39979803" TargetMode="External"/><Relationship Id="rId27" Type="http://schemas.openxmlformats.org/officeDocument/2006/relationships/hyperlink" Target="https://my.zakupivli.pro/remote/dispatcher/state_contracting_view/14103668" TargetMode="External"/><Relationship Id="rId30" Type="http://schemas.openxmlformats.org/officeDocument/2006/relationships/hyperlink" Target="https://my.zakupivli.pro/remote/dispatcher/state_purchase_view/42330067" TargetMode="External"/><Relationship Id="rId35" Type="http://schemas.openxmlformats.org/officeDocument/2006/relationships/hyperlink" Target="https://my.zakupivli.pro/remote/dispatcher/state_contracting_view/15228051" TargetMode="External"/><Relationship Id="rId43" Type="http://schemas.openxmlformats.org/officeDocument/2006/relationships/hyperlink" Target="https://my.zakupivli.pro/remote/dispatcher/state_contracting_view/18664475" TargetMode="External"/><Relationship Id="rId48" Type="http://schemas.openxmlformats.org/officeDocument/2006/relationships/hyperlink" Target="https://my.zakupivli.pro/remote/dispatcher/state_purchase_view/47091103" TargetMode="External"/><Relationship Id="rId56" Type="http://schemas.openxmlformats.org/officeDocument/2006/relationships/hyperlink" Target="https://my.zakupivli.pro/remote/dispatcher/state_purchase_view/45199795" TargetMode="External"/><Relationship Id="rId8" Type="http://schemas.openxmlformats.org/officeDocument/2006/relationships/hyperlink" Target="https://my.zakupivli.pro/remote/dispatcher/state_purchase_view/43849187" TargetMode="External"/><Relationship Id="rId51" Type="http://schemas.openxmlformats.org/officeDocument/2006/relationships/hyperlink" Target="https://my.zakupivli.pro/remote/dispatcher/state_contracting_view/14103307" TargetMode="External"/><Relationship Id="rId3" Type="http://schemas.openxmlformats.org/officeDocument/2006/relationships/hyperlink" Target="https://my.zakupivli.pro/remote/dispatcher/state_contracting_view/16977191" TargetMode="External"/><Relationship Id="rId12" Type="http://schemas.openxmlformats.org/officeDocument/2006/relationships/hyperlink" Target="https://my.zakupivli.pro/remote/dispatcher/state_purchase_view/43848686" TargetMode="External"/><Relationship Id="rId17" Type="http://schemas.openxmlformats.org/officeDocument/2006/relationships/hyperlink" Target="https://my.zakupivli.pro/remote/dispatcher/state_contracting_view/15308279" TargetMode="External"/><Relationship Id="rId25" Type="http://schemas.openxmlformats.org/officeDocument/2006/relationships/hyperlink" Target="https://my.zakupivli.pro/remote/dispatcher/state_contracting_view/15578358" TargetMode="External"/><Relationship Id="rId33" Type="http://schemas.openxmlformats.org/officeDocument/2006/relationships/hyperlink" Target="https://my.zakupivli.pro/remote/dispatcher/state_contracting_view/15228018" TargetMode="External"/><Relationship Id="rId38" Type="http://schemas.openxmlformats.org/officeDocument/2006/relationships/hyperlink" Target="https://my.zakupivli.pro/remote/dispatcher/state_purchase_view/43847772" TargetMode="External"/><Relationship Id="rId46" Type="http://schemas.openxmlformats.org/officeDocument/2006/relationships/hyperlink" Target="https://my.zakupivli.pro/remote/dispatcher/state_purchase_view/47812761" TargetMode="External"/><Relationship Id="rId59" Type="http://schemas.openxmlformats.org/officeDocument/2006/relationships/hyperlink" Target="https://my.zakupivli.pro/remote/dispatcher/state_contracting_view/175575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F1" workbookViewId="0">
      <pane ySplit="4" topLeftCell="A5" activePane="bottomLeft" state="frozen"/>
      <selection pane="bottomLeft" activeCell="F29" sqref="A29:XFD29"/>
    </sheetView>
  </sheetViews>
  <sheetFormatPr defaultColWidth="11.42578125" defaultRowHeight="15" x14ac:dyDescent="0.25"/>
  <cols>
    <col min="1" max="1" width="5"/>
    <col min="2" max="4" width="25"/>
    <col min="5" max="5" width="60"/>
    <col min="6" max="8" width="35"/>
    <col min="9" max="10" width="30"/>
    <col min="11" max="13" width="15"/>
    <col min="14" max="16" width="10"/>
  </cols>
  <sheetData>
    <row r="1" spans="1:16" x14ac:dyDescent="0.25">
      <c r="A1" s="1" t="s">
        <v>180</v>
      </c>
    </row>
    <row r="2" spans="1:16" x14ac:dyDescent="0.25">
      <c r="A2" s="2" t="s">
        <v>103</v>
      </c>
    </row>
    <row r="4" spans="1:16" ht="39" x14ac:dyDescent="0.25">
      <c r="A4" s="3" t="s">
        <v>184</v>
      </c>
      <c r="B4" s="3" t="s">
        <v>106</v>
      </c>
      <c r="C4" s="3" t="s">
        <v>107</v>
      </c>
      <c r="D4" s="3" t="s">
        <v>89</v>
      </c>
      <c r="E4" s="3" t="s">
        <v>105</v>
      </c>
      <c r="F4" s="3" t="s">
        <v>176</v>
      </c>
      <c r="G4" s="3" t="s">
        <v>157</v>
      </c>
      <c r="H4" s="3" t="s">
        <v>120</v>
      </c>
      <c r="I4" s="3" t="s">
        <v>175</v>
      </c>
      <c r="J4" s="3" t="s">
        <v>132</v>
      </c>
      <c r="K4" s="3" t="s">
        <v>104</v>
      </c>
      <c r="L4" s="3" t="s">
        <v>129</v>
      </c>
      <c r="M4" s="3" t="s">
        <v>162</v>
      </c>
      <c r="N4" s="3" t="s">
        <v>114</v>
      </c>
      <c r="O4" s="3" t="s">
        <v>113</v>
      </c>
      <c r="P4" s="3" t="s">
        <v>161</v>
      </c>
    </row>
    <row r="5" spans="1:16" x14ac:dyDescent="0.25">
      <c r="A5" s="4">
        <v>12</v>
      </c>
      <c r="B5" s="2" t="str">
        <f>HYPERLINK("https://my.zakupivli.pro/remote/dispatcher/state_purchase_view/43848108", "UA-2023-07-11-005554-a")</f>
        <v>UA-2023-07-11-005554-a</v>
      </c>
      <c r="C5" s="2" t="s">
        <v>128</v>
      </c>
      <c r="D5" s="2" t="str">
        <f>HYPERLINK("https://my.zakupivli.pro/remote/dispatcher/state_contracting_view/16977191", "UA-2023-07-11-005554-a-b1")</f>
        <v>UA-2023-07-11-005554-a-b1</v>
      </c>
      <c r="E5" s="1" t="s">
        <v>99</v>
      </c>
      <c r="F5" s="1" t="s">
        <v>151</v>
      </c>
      <c r="G5" s="1" t="s">
        <v>151</v>
      </c>
      <c r="H5" s="1" t="s">
        <v>81</v>
      </c>
      <c r="I5" s="1" t="s">
        <v>115</v>
      </c>
      <c r="J5" s="1" t="s">
        <v>172</v>
      </c>
      <c r="K5" s="1" t="s">
        <v>47</v>
      </c>
      <c r="L5" s="1" t="s">
        <v>68</v>
      </c>
      <c r="M5" s="5">
        <v>840</v>
      </c>
      <c r="N5" s="6">
        <v>45118</v>
      </c>
      <c r="O5" s="6">
        <v>45291</v>
      </c>
      <c r="P5" s="1" t="s">
        <v>182</v>
      </c>
    </row>
    <row r="6" spans="1:16" x14ac:dyDescent="0.25">
      <c r="A6" s="4">
        <v>13</v>
      </c>
      <c r="B6" s="2" t="str">
        <f>HYPERLINK("https://my.zakupivli.pro/remote/dispatcher/state_purchase_view/42557927", "UA-2023-05-12-007854-a")</f>
        <v>UA-2023-05-12-007854-a</v>
      </c>
      <c r="C6" s="2" t="s">
        <v>128</v>
      </c>
      <c r="D6" s="2" t="str">
        <f>HYPERLINK("https://my.zakupivli.pro/remote/dispatcher/state_contracting_view/16384710", "UA-2023-05-12-007854-a-b1")</f>
        <v>UA-2023-05-12-007854-a-b1</v>
      </c>
      <c r="E6" s="1" t="s">
        <v>36</v>
      </c>
      <c r="F6" s="1" t="s">
        <v>109</v>
      </c>
      <c r="G6" s="1" t="s">
        <v>109</v>
      </c>
      <c r="H6" s="1" t="s">
        <v>71</v>
      </c>
      <c r="I6" s="1" t="s">
        <v>115</v>
      </c>
      <c r="J6" s="1" t="s">
        <v>126</v>
      </c>
      <c r="K6" s="1" t="s">
        <v>23</v>
      </c>
      <c r="L6" s="1" t="s">
        <v>124</v>
      </c>
      <c r="M6" s="5">
        <v>2000</v>
      </c>
      <c r="N6" s="6">
        <v>45058</v>
      </c>
      <c r="O6" s="6">
        <v>45291</v>
      </c>
      <c r="P6" s="1" t="s">
        <v>182</v>
      </c>
    </row>
    <row r="7" spans="1:16" x14ac:dyDescent="0.25">
      <c r="A7" s="4">
        <v>14</v>
      </c>
      <c r="B7" s="2" t="str">
        <f>HYPERLINK("https://my.zakupivli.pro/remote/dispatcher/state_purchase_view/47422510", "UA-2023-12-08-013848-a")</f>
        <v>UA-2023-12-08-013848-a</v>
      </c>
      <c r="C7" s="2" t="s">
        <v>128</v>
      </c>
      <c r="D7" s="2" t="str">
        <f>HYPERLINK("https://my.zakupivli.pro/remote/dispatcher/state_contracting_view/18498461", "UA-2023-12-08-013848-a-b1")</f>
        <v>UA-2023-12-08-013848-a-b1</v>
      </c>
      <c r="E7" s="1" t="s">
        <v>24</v>
      </c>
      <c r="F7" s="1" t="s">
        <v>127</v>
      </c>
      <c r="G7" s="1" t="s">
        <v>127</v>
      </c>
      <c r="H7" s="1" t="s">
        <v>32</v>
      </c>
      <c r="I7" s="1" t="s">
        <v>115</v>
      </c>
      <c r="J7" s="1" t="s">
        <v>168</v>
      </c>
      <c r="K7" s="1" t="s">
        <v>31</v>
      </c>
      <c r="L7" s="1" t="s">
        <v>11</v>
      </c>
      <c r="M7" s="5">
        <v>8130</v>
      </c>
      <c r="N7" s="6">
        <v>45268</v>
      </c>
      <c r="O7" s="6">
        <v>45291</v>
      </c>
      <c r="P7" s="1" t="s">
        <v>182</v>
      </c>
    </row>
    <row r="8" spans="1:16" x14ac:dyDescent="0.25">
      <c r="A8" s="4">
        <v>15</v>
      </c>
      <c r="B8" s="2" t="str">
        <f>HYPERLINK("https://my.zakupivli.pro/remote/dispatcher/state_purchase_view/43849187", "UA-2023-07-11-006023-a")</f>
        <v>UA-2023-07-11-006023-a</v>
      </c>
      <c r="C8" s="2" t="s">
        <v>128</v>
      </c>
      <c r="D8" s="2" t="str">
        <f>HYPERLINK("https://my.zakupivli.pro/remote/dispatcher/state_contracting_view/16977684", "UA-2023-07-11-006023-a-a1")</f>
        <v>UA-2023-07-11-006023-a-a1</v>
      </c>
      <c r="E8" s="1" t="s">
        <v>101</v>
      </c>
      <c r="F8" s="1" t="s">
        <v>149</v>
      </c>
      <c r="G8" s="1" t="s">
        <v>149</v>
      </c>
      <c r="H8" s="1" t="s">
        <v>81</v>
      </c>
      <c r="I8" s="1" t="s">
        <v>115</v>
      </c>
      <c r="J8" s="1" t="s">
        <v>172</v>
      </c>
      <c r="K8" s="1" t="s">
        <v>47</v>
      </c>
      <c r="L8" s="1" t="s">
        <v>80</v>
      </c>
      <c r="M8" s="5">
        <v>1520</v>
      </c>
      <c r="N8" s="6">
        <v>45118</v>
      </c>
      <c r="O8" s="6">
        <v>45291</v>
      </c>
      <c r="P8" s="1" t="s">
        <v>182</v>
      </c>
    </row>
    <row r="9" spans="1:16" x14ac:dyDescent="0.25">
      <c r="A9" s="4">
        <v>16</v>
      </c>
      <c r="B9" s="2" t="str">
        <f>HYPERLINK("https://my.zakupivli.pro/remote/dispatcher/state_purchase_view/47158149", "UA-2023-12-01-001834-a")</f>
        <v>UA-2023-12-01-001834-a</v>
      </c>
      <c r="C9" s="2" t="s">
        <v>128</v>
      </c>
      <c r="D9" s="2" t="str">
        <f>HYPERLINK("https://my.zakupivli.pro/remote/dispatcher/state_contracting_view/18388674", "UA-2023-12-01-001834-a-c1")</f>
        <v>UA-2023-12-01-001834-a-c1</v>
      </c>
      <c r="E9" s="1" t="s">
        <v>79</v>
      </c>
      <c r="F9" s="1" t="s">
        <v>146</v>
      </c>
      <c r="G9" s="1" t="s">
        <v>146</v>
      </c>
      <c r="H9" s="1" t="s">
        <v>54</v>
      </c>
      <c r="I9" s="1" t="s">
        <v>115</v>
      </c>
      <c r="J9" s="1" t="s">
        <v>166</v>
      </c>
      <c r="K9" s="1" t="s">
        <v>35</v>
      </c>
      <c r="L9" s="1" t="s">
        <v>9</v>
      </c>
      <c r="M9" s="5">
        <v>3120</v>
      </c>
      <c r="N9" s="6">
        <v>45238</v>
      </c>
      <c r="O9" s="6">
        <v>45291</v>
      </c>
      <c r="P9" s="1" t="s">
        <v>182</v>
      </c>
    </row>
    <row r="10" spans="1:16" x14ac:dyDescent="0.25">
      <c r="A10" s="4">
        <v>17</v>
      </c>
      <c r="B10" s="2" t="str">
        <f>HYPERLINK("https://my.zakupivli.pro/remote/dispatcher/state_purchase_view/43848686", "UA-2023-07-11-005797-a")</f>
        <v>UA-2023-07-11-005797-a</v>
      </c>
      <c r="C10" s="2" t="s">
        <v>128</v>
      </c>
      <c r="D10" s="2" t="str">
        <f>HYPERLINK("https://my.zakupivli.pro/remote/dispatcher/state_contracting_view/16977372", "UA-2023-07-11-005797-a-a1")</f>
        <v>UA-2023-07-11-005797-a-a1</v>
      </c>
      <c r="E10" s="1" t="s">
        <v>67</v>
      </c>
      <c r="F10" s="1" t="s">
        <v>150</v>
      </c>
      <c r="G10" s="1" t="s">
        <v>150</v>
      </c>
      <c r="H10" s="1" t="s">
        <v>82</v>
      </c>
      <c r="I10" s="1" t="s">
        <v>115</v>
      </c>
      <c r="J10" s="1" t="s">
        <v>173</v>
      </c>
      <c r="K10" s="1" t="s">
        <v>33</v>
      </c>
      <c r="L10" s="1" t="s">
        <v>5</v>
      </c>
      <c r="M10" s="5">
        <v>700</v>
      </c>
      <c r="N10" s="6">
        <v>45118</v>
      </c>
      <c r="O10" s="6">
        <v>45291</v>
      </c>
      <c r="P10" s="1" t="s">
        <v>182</v>
      </c>
    </row>
    <row r="11" spans="1:16" x14ac:dyDescent="0.25">
      <c r="A11" s="4">
        <v>19</v>
      </c>
      <c r="B11" s="2" t="str">
        <f>HYPERLINK("https://my.zakupivli.pro/remote/dispatcher/state_purchase_view/40170399", "UA-2023-01-19-005263-a")</f>
        <v>UA-2023-01-19-005263-a</v>
      </c>
      <c r="C11" s="2" t="s">
        <v>128</v>
      </c>
      <c r="D11" s="2" t="str">
        <f>HYPERLINK("https://my.zakupivli.pro/remote/dispatcher/state_contracting_view/15308511", "UA-2023-01-19-005263-a-b1")</f>
        <v>UA-2023-01-19-005263-a-b1</v>
      </c>
      <c r="E11" s="1" t="s">
        <v>95</v>
      </c>
      <c r="F11" s="1" t="s">
        <v>155</v>
      </c>
      <c r="G11" s="1" t="s">
        <v>155</v>
      </c>
      <c r="H11" s="1" t="s">
        <v>85</v>
      </c>
      <c r="I11" s="1" t="s">
        <v>115</v>
      </c>
      <c r="J11" s="1" t="s">
        <v>118</v>
      </c>
      <c r="K11" s="1" t="s">
        <v>0</v>
      </c>
      <c r="L11" s="1" t="s">
        <v>39</v>
      </c>
      <c r="M11" s="5">
        <v>1927.2</v>
      </c>
      <c r="N11" s="6">
        <v>44942</v>
      </c>
      <c r="O11" s="6">
        <v>45291</v>
      </c>
      <c r="P11" s="1" t="s">
        <v>182</v>
      </c>
    </row>
    <row r="12" spans="1:16" x14ac:dyDescent="0.25">
      <c r="A12" s="4">
        <v>20</v>
      </c>
      <c r="B12" s="2" t="str">
        <f>HYPERLINK("https://my.zakupivli.pro/remote/dispatcher/state_purchase_view/40169870", "UA-2023-01-19-005048-a")</f>
        <v>UA-2023-01-19-005048-a</v>
      </c>
      <c r="C12" s="2" t="s">
        <v>128</v>
      </c>
      <c r="D12" s="2" t="str">
        <f>HYPERLINK("https://my.zakupivli.pro/remote/dispatcher/state_contracting_view/15308279", "UA-2023-01-19-005048-a-a1")</f>
        <v>UA-2023-01-19-005048-a-a1</v>
      </c>
      <c r="E12" s="1" t="s">
        <v>93</v>
      </c>
      <c r="F12" s="1" t="s">
        <v>156</v>
      </c>
      <c r="G12" s="1" t="s">
        <v>156</v>
      </c>
      <c r="H12" s="1" t="s">
        <v>66</v>
      </c>
      <c r="I12" s="1" t="s">
        <v>115</v>
      </c>
      <c r="J12" s="1" t="s">
        <v>118</v>
      </c>
      <c r="K12" s="1" t="s">
        <v>0</v>
      </c>
      <c r="L12" s="1" t="s">
        <v>38</v>
      </c>
      <c r="M12" s="5">
        <v>2651.36</v>
      </c>
      <c r="N12" s="6">
        <v>44942</v>
      </c>
      <c r="O12" s="6">
        <v>45291</v>
      </c>
      <c r="P12" s="1" t="s">
        <v>182</v>
      </c>
    </row>
    <row r="13" spans="1:16" x14ac:dyDescent="0.25">
      <c r="A13" s="4">
        <v>22</v>
      </c>
      <c r="B13" s="2" t="str">
        <f>HYPERLINK("https://my.zakupivli.pro/remote/dispatcher/state_purchase_view/47812268", "UA-2023-12-19-019762-a")</f>
        <v>UA-2023-12-19-019762-a</v>
      </c>
      <c r="C13" s="2" t="s">
        <v>128</v>
      </c>
      <c r="D13" s="2" t="str">
        <f>HYPERLINK("https://my.zakupivli.pro/remote/dispatcher/state_contracting_view/18664573", "UA-2023-12-19-019762-a-a1")</f>
        <v>UA-2023-12-19-019762-a-a1</v>
      </c>
      <c r="E13" s="1" t="s">
        <v>78</v>
      </c>
      <c r="F13" s="1" t="s">
        <v>140</v>
      </c>
      <c r="G13" s="1" t="s">
        <v>140</v>
      </c>
      <c r="H13" s="1" t="s">
        <v>76</v>
      </c>
      <c r="I13" s="1" t="s">
        <v>115</v>
      </c>
      <c r="J13" s="1" t="s">
        <v>179</v>
      </c>
      <c r="K13" s="1" t="s">
        <v>26</v>
      </c>
      <c r="L13" s="1" t="s">
        <v>10</v>
      </c>
      <c r="M13" s="5">
        <v>13000</v>
      </c>
      <c r="N13" s="6">
        <v>45275</v>
      </c>
      <c r="O13" s="6">
        <v>45291</v>
      </c>
      <c r="P13" s="1" t="s">
        <v>182</v>
      </c>
    </row>
    <row r="14" spans="1:16" x14ac:dyDescent="0.25">
      <c r="A14" s="4">
        <v>24</v>
      </c>
      <c r="B14" s="2" t="str">
        <f>HYPERLINK("https://my.zakupivli.pro/remote/dispatcher/state_purchase_view/43953300", "UA-2023-07-17-003760-a")</f>
        <v>UA-2023-07-17-003760-a</v>
      </c>
      <c r="C14" s="2" t="s">
        <v>128</v>
      </c>
      <c r="D14" s="2" t="str">
        <f>HYPERLINK("https://my.zakupivli.pro/remote/dispatcher/state_contracting_view/17022688", "UA-2023-07-17-003760-a-a1")</f>
        <v>UA-2023-07-17-003760-a-a1</v>
      </c>
      <c r="E14" s="1" t="s">
        <v>83</v>
      </c>
      <c r="F14" s="1" t="s">
        <v>154</v>
      </c>
      <c r="G14" s="1" t="s">
        <v>153</v>
      </c>
      <c r="H14" s="1" t="s">
        <v>69</v>
      </c>
      <c r="I14" s="1" t="s">
        <v>115</v>
      </c>
      <c r="J14" s="1" t="s">
        <v>170</v>
      </c>
      <c r="K14" s="1" t="s">
        <v>43</v>
      </c>
      <c r="L14" s="1" t="s">
        <v>6</v>
      </c>
      <c r="M14" s="5">
        <v>4980</v>
      </c>
      <c r="N14" s="6">
        <v>45124</v>
      </c>
      <c r="O14" s="6">
        <v>45291</v>
      </c>
      <c r="P14" s="1" t="s">
        <v>182</v>
      </c>
    </row>
    <row r="15" spans="1:16" x14ac:dyDescent="0.25">
      <c r="A15" s="4">
        <v>25</v>
      </c>
      <c r="B15" s="2" t="str">
        <f>HYPERLINK("https://my.zakupivli.pro/remote/dispatcher/state_purchase_view/39979803", "UA-2023-01-10-003688-a")</f>
        <v>UA-2023-01-10-003688-a</v>
      </c>
      <c r="C15" s="2" t="s">
        <v>128</v>
      </c>
      <c r="D15" s="2" t="str">
        <f>HYPERLINK("https://my.zakupivli.pro/remote/dispatcher/state_contracting_view/15226120", "UA-2023-01-10-003688-a-c1")</f>
        <v>UA-2023-01-10-003688-a-c1</v>
      </c>
      <c r="E15" s="1" t="s">
        <v>97</v>
      </c>
      <c r="F15" s="1" t="s">
        <v>139</v>
      </c>
      <c r="G15" s="1" t="s">
        <v>139</v>
      </c>
      <c r="H15" s="1" t="s">
        <v>72</v>
      </c>
      <c r="I15" s="1" t="s">
        <v>115</v>
      </c>
      <c r="J15" s="1" t="s">
        <v>170</v>
      </c>
      <c r="K15" s="1" t="s">
        <v>43</v>
      </c>
      <c r="L15" s="1" t="s">
        <v>15</v>
      </c>
      <c r="M15" s="5">
        <v>15600</v>
      </c>
      <c r="N15" s="6">
        <v>44931</v>
      </c>
      <c r="O15" s="6">
        <v>45291</v>
      </c>
      <c r="P15" s="1" t="s">
        <v>182</v>
      </c>
    </row>
    <row r="16" spans="1:16" x14ac:dyDescent="0.25">
      <c r="A16" s="4">
        <v>26</v>
      </c>
      <c r="B16" s="2" t="str">
        <f>HYPERLINK("https://my.zakupivli.pro/remote/dispatcher/state_purchase_view/40749429", "UA-2023-02-09-012852-a")</f>
        <v>UA-2023-02-09-012852-a</v>
      </c>
      <c r="C16" s="2" t="s">
        <v>128</v>
      </c>
      <c r="D16" s="2" t="str">
        <f>HYPERLINK("https://my.zakupivli.pro/remote/dispatcher/state_contracting_view/15578358", "UA-2023-02-09-012852-a-b1")</f>
        <v>UA-2023-02-09-012852-a-b1</v>
      </c>
      <c r="E16" s="1" t="s">
        <v>102</v>
      </c>
      <c r="F16" s="1" t="s">
        <v>137</v>
      </c>
      <c r="G16" s="1" t="s">
        <v>137</v>
      </c>
      <c r="H16" s="1" t="s">
        <v>70</v>
      </c>
      <c r="I16" s="1" t="s">
        <v>115</v>
      </c>
      <c r="J16" s="1" t="s">
        <v>174</v>
      </c>
      <c r="K16" s="1" t="s">
        <v>34</v>
      </c>
      <c r="L16" s="1" t="s">
        <v>19</v>
      </c>
      <c r="M16" s="5">
        <v>5760</v>
      </c>
      <c r="N16" s="6">
        <v>44966</v>
      </c>
      <c r="O16" s="6">
        <v>45291</v>
      </c>
      <c r="P16" s="1" t="s">
        <v>182</v>
      </c>
    </row>
    <row r="17" spans="1:16" x14ac:dyDescent="0.25">
      <c r="A17" s="4">
        <v>28</v>
      </c>
      <c r="B17" s="2" t="str">
        <f>HYPERLINK("https://my.zakupivli.pro/remote/dispatcher/state_purchase_view/37627259", "UA-2022-09-21-010320-a")</f>
        <v>UA-2022-09-21-010320-a</v>
      </c>
      <c r="C17" s="2" t="s">
        <v>128</v>
      </c>
      <c r="D17" s="2" t="str">
        <f>HYPERLINK("https://my.zakupivli.pro/remote/dispatcher/state_contracting_view/14103668", "UA-2022-09-21-010320-a-a1")</f>
        <v>UA-2022-09-21-010320-a-a1</v>
      </c>
      <c r="E17" s="1" t="s">
        <v>84</v>
      </c>
      <c r="F17" s="1" t="s">
        <v>116</v>
      </c>
      <c r="G17" s="1" t="s">
        <v>116</v>
      </c>
      <c r="H17" s="1" t="s">
        <v>49</v>
      </c>
      <c r="I17" s="1" t="s">
        <v>115</v>
      </c>
      <c r="J17" s="1" t="s">
        <v>165</v>
      </c>
      <c r="K17" s="1" t="s">
        <v>45</v>
      </c>
      <c r="L17" s="1" t="s">
        <v>68</v>
      </c>
      <c r="M17" s="4">
        <v>9500</v>
      </c>
      <c r="N17" s="6">
        <v>44825</v>
      </c>
      <c r="O17" s="6">
        <v>45291</v>
      </c>
      <c r="P17" s="1" t="s">
        <v>182</v>
      </c>
    </row>
    <row r="18" spans="1:16" x14ac:dyDescent="0.25">
      <c r="A18" s="4">
        <v>29</v>
      </c>
      <c r="B18" s="2" t="str">
        <f>HYPERLINK("https://my.zakupivli.pro/remote/dispatcher/state_purchase_view/40170698", "UA-2023-01-19-005433-a")</f>
        <v>UA-2023-01-19-005433-a</v>
      </c>
      <c r="C18" s="2" t="s">
        <v>128</v>
      </c>
      <c r="D18" s="2" t="str">
        <f>HYPERLINK("https://my.zakupivli.pro/remote/dispatcher/state_contracting_view/15308686", "UA-2023-01-19-005433-a-c1")</f>
        <v>UA-2023-01-19-005433-a-c1</v>
      </c>
      <c r="E18" s="1" t="s">
        <v>88</v>
      </c>
      <c r="F18" s="1" t="s">
        <v>145</v>
      </c>
      <c r="G18" s="1" t="s">
        <v>145</v>
      </c>
      <c r="H18" s="1" t="s">
        <v>77</v>
      </c>
      <c r="I18" s="1" t="s">
        <v>115</v>
      </c>
      <c r="J18" s="1" t="s">
        <v>164</v>
      </c>
      <c r="K18" s="1" t="s">
        <v>13</v>
      </c>
      <c r="L18" s="1" t="s">
        <v>111</v>
      </c>
      <c r="M18" s="5">
        <v>1224.08</v>
      </c>
      <c r="N18" s="6">
        <v>44939</v>
      </c>
      <c r="O18" s="6">
        <v>45291</v>
      </c>
      <c r="P18" s="1" t="s">
        <v>182</v>
      </c>
    </row>
    <row r="19" spans="1:16" x14ac:dyDescent="0.25">
      <c r="A19" s="4">
        <v>31</v>
      </c>
      <c r="B19" s="2" t="str">
        <f>HYPERLINK("https://my.zakupivli.pro/remote/dispatcher/state_purchase_view/42330067", "UA-2023-05-03-002929-a")</f>
        <v>UA-2023-05-03-002929-a</v>
      </c>
      <c r="C19" s="2" t="s">
        <v>128</v>
      </c>
      <c r="D19" s="2" t="str">
        <f>HYPERLINK("https://my.zakupivli.pro/remote/dispatcher/state_contracting_view/16280407", "UA-2023-05-03-002929-a-a1")</f>
        <v>UA-2023-05-03-002929-a-a1</v>
      </c>
      <c r="E19" s="1" t="s">
        <v>98</v>
      </c>
      <c r="F19" s="1" t="s">
        <v>138</v>
      </c>
      <c r="G19" s="1" t="s">
        <v>138</v>
      </c>
      <c r="H19" s="1" t="s">
        <v>50</v>
      </c>
      <c r="I19" s="1" t="s">
        <v>115</v>
      </c>
      <c r="J19" s="1" t="s">
        <v>126</v>
      </c>
      <c r="K19" s="1" t="s">
        <v>23</v>
      </c>
      <c r="L19" s="1" t="s">
        <v>123</v>
      </c>
      <c r="M19" s="5">
        <v>16700</v>
      </c>
      <c r="N19" s="6">
        <v>45049</v>
      </c>
      <c r="O19" s="6">
        <v>45291</v>
      </c>
      <c r="P19" s="1" t="s">
        <v>182</v>
      </c>
    </row>
    <row r="20" spans="1:16" x14ac:dyDescent="0.25">
      <c r="A20" s="4">
        <v>32</v>
      </c>
      <c r="B20" s="2" t="str">
        <f>HYPERLINK("https://my.zakupivli.pro/remote/dispatcher/state_purchase_view/39984318", "UA-2023-01-10-005682-a")</f>
        <v>UA-2023-01-10-005682-a</v>
      </c>
      <c r="C20" s="2" t="s">
        <v>128</v>
      </c>
      <c r="D20" s="2" t="str">
        <f>HYPERLINK("https://my.zakupivli.pro/remote/dispatcher/state_contracting_view/15228018", "UA-2023-01-10-005682-a-c1")</f>
        <v>UA-2023-01-10-005682-a-c1</v>
      </c>
      <c r="E20" s="1" t="s">
        <v>21</v>
      </c>
      <c r="F20" s="1" t="s">
        <v>177</v>
      </c>
      <c r="G20" s="1" t="s">
        <v>177</v>
      </c>
      <c r="H20" s="1" t="s">
        <v>86</v>
      </c>
      <c r="I20" s="1" t="s">
        <v>115</v>
      </c>
      <c r="J20" s="1" t="s">
        <v>167</v>
      </c>
      <c r="K20" s="1" t="s">
        <v>46</v>
      </c>
      <c r="L20" s="1" t="s">
        <v>125</v>
      </c>
      <c r="M20" s="5">
        <v>2442.15</v>
      </c>
      <c r="N20" s="6">
        <v>44936</v>
      </c>
      <c r="O20" s="6">
        <v>45291</v>
      </c>
      <c r="P20" s="1" t="s">
        <v>182</v>
      </c>
    </row>
    <row r="21" spans="1:16" x14ac:dyDescent="0.25">
      <c r="A21" s="4">
        <v>33</v>
      </c>
      <c r="B21" s="2" t="str">
        <f>HYPERLINK("https://my.zakupivli.pro/remote/dispatcher/state_purchase_view/39984233", "UA-2023-01-10-005607-a")</f>
        <v>UA-2023-01-10-005607-a</v>
      </c>
      <c r="C21" s="2" t="s">
        <v>128</v>
      </c>
      <c r="D21" s="2" t="str">
        <f>HYPERLINK("https://my.zakupivli.pro/remote/dispatcher/state_contracting_view/15228051", "UA-2023-01-10-005607-a-c1")</f>
        <v>UA-2023-01-10-005607-a-c1</v>
      </c>
      <c r="E21" s="1" t="s">
        <v>91</v>
      </c>
      <c r="F21" s="1" t="s">
        <v>183</v>
      </c>
      <c r="G21" s="1" t="s">
        <v>144</v>
      </c>
      <c r="H21" s="1" t="s">
        <v>65</v>
      </c>
      <c r="I21" s="1" t="s">
        <v>115</v>
      </c>
      <c r="J21" s="1" t="s">
        <v>110</v>
      </c>
      <c r="K21" s="1" t="s">
        <v>17</v>
      </c>
      <c r="L21" s="1" t="s">
        <v>58</v>
      </c>
      <c r="M21" s="5">
        <v>7130</v>
      </c>
      <c r="N21" s="6">
        <v>44936</v>
      </c>
      <c r="O21" s="6">
        <v>45291</v>
      </c>
      <c r="P21" s="1" t="s">
        <v>182</v>
      </c>
    </row>
    <row r="22" spans="1:16" x14ac:dyDescent="0.25">
      <c r="A22" s="4">
        <v>34</v>
      </c>
      <c r="B22" s="2" t="str">
        <f>HYPERLINK("https://my.zakupivli.pro/remote/dispatcher/state_purchase_view/42575256", "UA-2023-05-15-001915-a")</f>
        <v>UA-2023-05-15-001915-a</v>
      </c>
      <c r="C22" s="2" t="s">
        <v>128</v>
      </c>
      <c r="D22" s="2" t="str">
        <f>HYPERLINK("https://my.zakupivli.pro/remote/dispatcher/state_contracting_view/16392853", "UA-2023-05-15-001915-a-a1")</f>
        <v>UA-2023-05-15-001915-a-a1</v>
      </c>
      <c r="E22" s="1" t="s">
        <v>90</v>
      </c>
      <c r="F22" s="1" t="s">
        <v>135</v>
      </c>
      <c r="G22" s="1" t="s">
        <v>135</v>
      </c>
      <c r="H22" s="1" t="s">
        <v>63</v>
      </c>
      <c r="I22" s="1" t="s">
        <v>115</v>
      </c>
      <c r="J22" s="1" t="s">
        <v>163</v>
      </c>
      <c r="K22" s="1" t="s">
        <v>37</v>
      </c>
      <c r="L22" s="1" t="s">
        <v>52</v>
      </c>
      <c r="M22" s="5">
        <v>40000</v>
      </c>
      <c r="N22" s="6">
        <v>45058</v>
      </c>
      <c r="O22" s="6">
        <v>45291</v>
      </c>
      <c r="P22" s="1" t="s">
        <v>182</v>
      </c>
    </row>
    <row r="23" spans="1:16" x14ac:dyDescent="0.25">
      <c r="A23" s="4">
        <v>35</v>
      </c>
      <c r="B23" s="2" t="str">
        <f>HYPERLINK("https://my.zakupivli.pro/remote/dispatcher/state_purchase_view/43847772", "UA-2023-07-11-005401-a")</f>
        <v>UA-2023-07-11-005401-a</v>
      </c>
      <c r="C23" s="2" t="s">
        <v>128</v>
      </c>
      <c r="D23" s="2" t="str">
        <f>HYPERLINK("https://my.zakupivli.pro/remote/dispatcher/state_contracting_view/16977101", "UA-2023-07-11-005401-a-c1")</f>
        <v>UA-2023-07-11-005401-a-c1</v>
      </c>
      <c r="E23" s="1" t="s">
        <v>20</v>
      </c>
      <c r="F23" s="1" t="s">
        <v>148</v>
      </c>
      <c r="G23" s="1" t="s">
        <v>148</v>
      </c>
      <c r="H23" s="1" t="s">
        <v>81</v>
      </c>
      <c r="I23" s="1" t="s">
        <v>115</v>
      </c>
      <c r="J23" s="1" t="s">
        <v>119</v>
      </c>
      <c r="K23" s="1" t="s">
        <v>44</v>
      </c>
      <c r="L23" s="1" t="s">
        <v>4</v>
      </c>
      <c r="M23" s="5">
        <v>1500</v>
      </c>
      <c r="N23" s="6">
        <v>45118</v>
      </c>
      <c r="O23" s="6">
        <v>45291</v>
      </c>
      <c r="P23" s="1" t="s">
        <v>182</v>
      </c>
    </row>
    <row r="24" spans="1:16" x14ac:dyDescent="0.25">
      <c r="A24" s="4">
        <v>36</v>
      </c>
      <c r="B24" s="2" t="str">
        <f>HYPERLINK("https://my.zakupivli.pro/remote/dispatcher/state_purchase_view/47671736", "UA-2023-12-15-006352-a")</f>
        <v>UA-2023-12-15-006352-a</v>
      </c>
      <c r="C24" s="2" t="s">
        <v>128</v>
      </c>
      <c r="D24" s="2" t="str">
        <f>HYPERLINK("https://my.zakupivli.pro/remote/dispatcher/state_contracting_view/18618640", "UA-2023-12-15-006352-a-b1")</f>
        <v>UA-2023-12-15-006352-a-b1</v>
      </c>
      <c r="E24" s="1" t="s">
        <v>100</v>
      </c>
      <c r="F24" s="1" t="s">
        <v>131</v>
      </c>
      <c r="G24" s="1" t="s">
        <v>131</v>
      </c>
      <c r="H24" s="1" t="s">
        <v>77</v>
      </c>
      <c r="I24" s="1" t="s">
        <v>115</v>
      </c>
      <c r="J24" s="1" t="s">
        <v>164</v>
      </c>
      <c r="K24" s="1" t="s">
        <v>13</v>
      </c>
      <c r="L24" s="1" t="s">
        <v>112</v>
      </c>
      <c r="M24" s="5">
        <v>6614.4</v>
      </c>
      <c r="N24" s="6">
        <v>45274</v>
      </c>
      <c r="O24" s="6">
        <v>45291</v>
      </c>
      <c r="P24" s="1" t="s">
        <v>181</v>
      </c>
    </row>
    <row r="25" spans="1:16" x14ac:dyDescent="0.25">
      <c r="A25" s="4">
        <v>37</v>
      </c>
      <c r="B25" s="2" t="str">
        <f>HYPERLINK("https://my.zakupivli.pro/remote/dispatcher/state_purchase_view/47811989", "UA-2023-12-19-019573-a")</f>
        <v>UA-2023-12-19-019573-a</v>
      </c>
      <c r="C25" s="2" t="s">
        <v>128</v>
      </c>
      <c r="D25" s="2" t="str">
        <f>HYPERLINK("https://my.zakupivli.pro/remote/dispatcher/state_contracting_view/18664475", "UA-2023-12-19-019573-a-b1")</f>
        <v>UA-2023-12-19-019573-a-b1</v>
      </c>
      <c r="E25" s="1" t="s">
        <v>14</v>
      </c>
      <c r="F25" s="1" t="s">
        <v>142</v>
      </c>
      <c r="G25" s="1" t="s">
        <v>142</v>
      </c>
      <c r="H25" s="1" t="s">
        <v>75</v>
      </c>
      <c r="I25" s="1" t="s">
        <v>115</v>
      </c>
      <c r="J25" s="1" t="s">
        <v>179</v>
      </c>
      <c r="K25" s="1" t="s">
        <v>26</v>
      </c>
      <c r="L25" s="1" t="s">
        <v>8</v>
      </c>
      <c r="M25" s="5">
        <v>8000</v>
      </c>
      <c r="N25" s="6">
        <v>45275</v>
      </c>
      <c r="O25" s="6">
        <v>45291</v>
      </c>
      <c r="P25" s="1" t="s">
        <v>182</v>
      </c>
    </row>
    <row r="26" spans="1:16" x14ac:dyDescent="0.25">
      <c r="A26" s="4">
        <v>38</v>
      </c>
      <c r="B26" s="2" t="str">
        <f>HYPERLINK("https://my.zakupivli.pro/remote/dispatcher/state_purchase_view/47419452", "UA-2023-12-08-012431-a")</f>
        <v>UA-2023-12-08-012431-a</v>
      </c>
      <c r="C26" s="2" t="s">
        <v>128</v>
      </c>
      <c r="D26" s="2" t="str">
        <f>HYPERLINK("https://my.zakupivli.pro/remote/dispatcher/state_contracting_view/18497210", "UA-2023-12-08-012431-a-b1")</f>
        <v>UA-2023-12-08-012431-a-b1</v>
      </c>
      <c r="E26" s="1" t="s">
        <v>60</v>
      </c>
      <c r="F26" s="1" t="s">
        <v>158</v>
      </c>
      <c r="G26" s="1" t="s">
        <v>158</v>
      </c>
      <c r="H26" s="1" t="s">
        <v>41</v>
      </c>
      <c r="I26" s="1" t="s">
        <v>115</v>
      </c>
      <c r="J26" s="1" t="s">
        <v>168</v>
      </c>
      <c r="K26" s="1" t="s">
        <v>31</v>
      </c>
      <c r="L26" s="1" t="s">
        <v>12</v>
      </c>
      <c r="M26" s="5">
        <v>12290.46</v>
      </c>
      <c r="N26" s="6">
        <v>45268</v>
      </c>
      <c r="O26" s="6">
        <v>45291</v>
      </c>
      <c r="P26" s="1" t="s">
        <v>182</v>
      </c>
    </row>
    <row r="27" spans="1:16" x14ac:dyDescent="0.25">
      <c r="A27" s="4">
        <v>39</v>
      </c>
      <c r="B27" s="2" t="str">
        <f>HYPERLINK("https://my.zakupivli.pro/remote/dispatcher/state_purchase_view/47812761", "UA-2023-12-19-019908-a")</f>
        <v>UA-2023-12-19-019908-a</v>
      </c>
      <c r="C27" s="2" t="s">
        <v>128</v>
      </c>
      <c r="D27" s="2" t="str">
        <f>HYPERLINK("https://my.zakupivli.pro/remote/dispatcher/state_contracting_view/18664842", "UA-2023-12-19-019908-a-c1")</f>
        <v>UA-2023-12-19-019908-a-c1</v>
      </c>
      <c r="E27" s="1" t="s">
        <v>96</v>
      </c>
      <c r="F27" s="1" t="s">
        <v>141</v>
      </c>
      <c r="G27" s="1" t="s">
        <v>141</v>
      </c>
      <c r="H27" s="1" t="s">
        <v>57</v>
      </c>
      <c r="I27" s="1" t="s">
        <v>115</v>
      </c>
      <c r="J27" s="1" t="s">
        <v>159</v>
      </c>
      <c r="K27" s="1" t="s">
        <v>28</v>
      </c>
      <c r="L27" s="1" t="s">
        <v>16</v>
      </c>
      <c r="M27" s="5">
        <v>22000</v>
      </c>
      <c r="N27" s="6">
        <v>45275</v>
      </c>
      <c r="O27" s="6">
        <v>45291</v>
      </c>
      <c r="P27" s="1" t="s">
        <v>182</v>
      </c>
    </row>
    <row r="28" spans="1:16" x14ac:dyDescent="0.25">
      <c r="A28" s="4">
        <v>40</v>
      </c>
      <c r="B28" s="2" t="str">
        <f>HYPERLINK("https://my.zakupivli.pro/remote/dispatcher/state_purchase_view/47091103", "UA-2023-11-29-007710-a")</f>
        <v>UA-2023-11-29-007710-a</v>
      </c>
      <c r="C28" s="2" t="s">
        <v>128</v>
      </c>
      <c r="D28" s="2" t="str">
        <f>HYPERLINK("https://my.zakupivli.pro/remote/dispatcher/state_contracting_view/18360748", "UA-2023-11-29-007710-a-c1")</f>
        <v>UA-2023-11-29-007710-a-c1</v>
      </c>
      <c r="E28" s="1" t="s">
        <v>61</v>
      </c>
      <c r="F28" s="1" t="s">
        <v>133</v>
      </c>
      <c r="G28" s="1" t="s">
        <v>133</v>
      </c>
      <c r="H28" s="1" t="s">
        <v>56</v>
      </c>
      <c r="I28" s="1" t="s">
        <v>115</v>
      </c>
      <c r="J28" s="1" t="s">
        <v>130</v>
      </c>
      <c r="K28" s="1" t="s">
        <v>29</v>
      </c>
      <c r="L28" s="1" t="s">
        <v>59</v>
      </c>
      <c r="M28" s="5">
        <v>49000</v>
      </c>
      <c r="N28" s="6">
        <v>45259</v>
      </c>
      <c r="O28" s="6">
        <v>45291</v>
      </c>
      <c r="P28" s="1" t="s">
        <v>182</v>
      </c>
    </row>
    <row r="29" spans="1:16" x14ac:dyDescent="0.25">
      <c r="A29" s="4">
        <v>43</v>
      </c>
      <c r="B29" s="2" t="str">
        <f>HYPERLINK("https://my.zakupivli.pro/remote/dispatcher/state_purchase_view/37282108", "UA-2022-08-30-008320-a")</f>
        <v>UA-2022-08-30-008320-a</v>
      </c>
      <c r="C29" s="2" t="s">
        <v>128</v>
      </c>
      <c r="D29" s="2" t="str">
        <f>HYPERLINK("https://my.zakupivli.pro/remote/dispatcher/state_contracting_view/14103307", "UA-2022-08-30-008320-a-b1")</f>
        <v>UA-2022-08-30-008320-a-b1</v>
      </c>
      <c r="E29" s="1" t="s">
        <v>1</v>
      </c>
      <c r="F29" s="1" t="s">
        <v>117</v>
      </c>
      <c r="G29" s="1" t="s">
        <v>117</v>
      </c>
      <c r="H29" s="1" t="s">
        <v>49</v>
      </c>
      <c r="I29" s="1" t="s">
        <v>160</v>
      </c>
      <c r="J29" s="1" t="s">
        <v>178</v>
      </c>
      <c r="K29" s="1" t="s">
        <v>30</v>
      </c>
      <c r="L29" s="1" t="s">
        <v>62</v>
      </c>
      <c r="M29" s="5">
        <v>5281.38</v>
      </c>
      <c r="N29" s="6">
        <v>44825</v>
      </c>
      <c r="O29" s="6">
        <v>45291</v>
      </c>
      <c r="P29" s="1" t="s">
        <v>182</v>
      </c>
    </row>
    <row r="30" spans="1:16" x14ac:dyDescent="0.25">
      <c r="A30" s="4">
        <v>44</v>
      </c>
      <c r="B30" s="2" t="str">
        <f>HYPERLINK("https://my.zakupivli.pro/remote/dispatcher/state_purchase_view/43537910", "UA-2023-06-26-001092-a")</f>
        <v>UA-2023-06-26-001092-a</v>
      </c>
      <c r="C30" s="2" t="s">
        <v>128</v>
      </c>
      <c r="D30" s="2" t="str">
        <f>HYPERLINK("https://my.zakupivli.pro/remote/dispatcher/state_contracting_view/16841568", "UA-2023-06-26-001092-a-b1")</f>
        <v>UA-2023-06-26-001092-a-b1</v>
      </c>
      <c r="E30" s="1" t="s">
        <v>64</v>
      </c>
      <c r="F30" s="1" t="s">
        <v>108</v>
      </c>
      <c r="G30" s="1" t="s">
        <v>108</v>
      </c>
      <c r="H30" s="1" t="s">
        <v>40</v>
      </c>
      <c r="I30" s="1" t="s">
        <v>115</v>
      </c>
      <c r="J30" s="1" t="s">
        <v>121</v>
      </c>
      <c r="K30" s="1" t="s">
        <v>25</v>
      </c>
      <c r="L30" s="1" t="s">
        <v>62</v>
      </c>
      <c r="M30" s="5">
        <v>2385</v>
      </c>
      <c r="N30" s="6">
        <v>45103</v>
      </c>
      <c r="O30" s="6">
        <v>45291</v>
      </c>
      <c r="P30" s="1" t="s">
        <v>182</v>
      </c>
    </row>
    <row r="31" spans="1:16" x14ac:dyDescent="0.25">
      <c r="A31" s="4">
        <v>45</v>
      </c>
      <c r="B31" s="2" t="str">
        <f>HYPERLINK("https://my.zakupivli.pro/remote/dispatcher/state_purchase_view/39980149", "UA-2023-01-10-003866-a")</f>
        <v>UA-2023-01-10-003866-a</v>
      </c>
      <c r="C31" s="2" t="s">
        <v>128</v>
      </c>
      <c r="D31" s="2" t="str">
        <f>HYPERLINK("https://my.zakupivli.pro/remote/dispatcher/state_contracting_view/15226295", "UA-2023-01-10-003866-a-b1")</f>
        <v>UA-2023-01-10-003866-a-b1</v>
      </c>
      <c r="E31" s="1" t="s">
        <v>92</v>
      </c>
      <c r="F31" s="1" t="s">
        <v>143</v>
      </c>
      <c r="G31" s="1" t="s">
        <v>143</v>
      </c>
      <c r="H31" s="1" t="s">
        <v>74</v>
      </c>
      <c r="I31" s="1" t="s">
        <v>115</v>
      </c>
      <c r="J31" s="1" t="s">
        <v>171</v>
      </c>
      <c r="K31" s="1" t="s">
        <v>42</v>
      </c>
      <c r="L31" s="1" t="s">
        <v>3</v>
      </c>
      <c r="M31" s="5">
        <v>14400</v>
      </c>
      <c r="N31" s="6">
        <v>44931</v>
      </c>
      <c r="O31" s="6">
        <v>45291</v>
      </c>
      <c r="P31" s="1" t="s">
        <v>182</v>
      </c>
    </row>
    <row r="32" spans="1:16" x14ac:dyDescent="0.25">
      <c r="A32" s="4">
        <v>47</v>
      </c>
      <c r="B32" s="2" t="str">
        <f>HYPERLINK("https://my.zakupivli.pro/remote/dispatcher/state_purchase_view/45199795", "UA-2023-09-15-001713-a")</f>
        <v>UA-2023-09-15-001713-a</v>
      </c>
      <c r="C32" s="2" t="s">
        <v>128</v>
      </c>
      <c r="D32" s="2" t="str">
        <f>HYPERLINK("https://my.zakupivli.pro/remote/dispatcher/state_contracting_view/17557912", "UA-2023-09-15-001713-a-a1")</f>
        <v>UA-2023-09-15-001713-a-a1</v>
      </c>
      <c r="E32" s="1" t="s">
        <v>2</v>
      </c>
      <c r="F32" s="1" t="s">
        <v>152</v>
      </c>
      <c r="G32" s="1" t="s">
        <v>152</v>
      </c>
      <c r="H32" s="1" t="s">
        <v>55</v>
      </c>
      <c r="I32" s="1" t="s">
        <v>115</v>
      </c>
      <c r="J32" s="1" t="s">
        <v>169</v>
      </c>
      <c r="K32" s="1" t="s">
        <v>48</v>
      </c>
      <c r="L32" s="1" t="s">
        <v>7</v>
      </c>
      <c r="M32" s="5">
        <v>15800</v>
      </c>
      <c r="N32" s="6">
        <v>45183</v>
      </c>
      <c r="O32" s="6">
        <v>45291</v>
      </c>
      <c r="P32" s="1" t="s">
        <v>182</v>
      </c>
    </row>
    <row r="33" spans="1:16" x14ac:dyDescent="0.25">
      <c r="A33" s="4">
        <v>48</v>
      </c>
      <c r="B33" s="2" t="str">
        <f>HYPERLINK("https://my.zakupivli.pro/remote/dispatcher/state_purchase_view/45199240", "UA-2023-09-15-001479-a")</f>
        <v>UA-2023-09-15-001479-a</v>
      </c>
      <c r="C33" s="2" t="s">
        <v>128</v>
      </c>
      <c r="D33" s="2" t="str">
        <f>HYPERLINK("https://my.zakupivli.pro/remote/dispatcher/state_contracting_view/17557530", "UA-2023-09-15-001479-a-c1")</f>
        <v>UA-2023-09-15-001479-a-c1</v>
      </c>
      <c r="E33" s="1" t="s">
        <v>51</v>
      </c>
      <c r="F33" s="1" t="s">
        <v>147</v>
      </c>
      <c r="G33" s="1" t="s">
        <v>147</v>
      </c>
      <c r="H33" s="1" t="s">
        <v>54</v>
      </c>
      <c r="I33" s="1" t="s">
        <v>115</v>
      </c>
      <c r="J33" s="1" t="s">
        <v>169</v>
      </c>
      <c r="K33" s="1" t="s">
        <v>48</v>
      </c>
      <c r="L33" s="1" t="s">
        <v>7</v>
      </c>
      <c r="M33" s="5">
        <v>15800</v>
      </c>
      <c r="N33" s="6">
        <v>45183</v>
      </c>
      <c r="O33" s="6">
        <v>45291</v>
      </c>
      <c r="P33" s="1" t="s">
        <v>182</v>
      </c>
    </row>
    <row r="34" spans="1:16" x14ac:dyDescent="0.25">
      <c r="A34" s="4">
        <v>50</v>
      </c>
      <c r="B34" s="2" t="str">
        <f>HYPERLINK("https://my.zakupivli.pro/remote/dispatcher/state_purchase_view/47813056", "UA-2023-12-19-020091-a")</f>
        <v>UA-2023-12-19-020091-a</v>
      </c>
      <c r="C34" s="2" t="s">
        <v>128</v>
      </c>
      <c r="D34" s="2" t="str">
        <f>HYPERLINK("https://my.zakupivli.pro/remote/dispatcher/state_contracting_view/18665009", "UA-2023-12-19-020091-a-b1")</f>
        <v>UA-2023-12-19-020091-a-b1</v>
      </c>
      <c r="E34" s="1" t="s">
        <v>94</v>
      </c>
      <c r="F34" s="1" t="s">
        <v>134</v>
      </c>
      <c r="G34" s="1" t="s">
        <v>134</v>
      </c>
      <c r="H34" s="1" t="s">
        <v>87</v>
      </c>
      <c r="I34" s="1" t="s">
        <v>115</v>
      </c>
      <c r="J34" s="1" t="s">
        <v>159</v>
      </c>
      <c r="K34" s="1" t="s">
        <v>28</v>
      </c>
      <c r="L34" s="1" t="s">
        <v>18</v>
      </c>
      <c r="M34" s="5">
        <v>7000</v>
      </c>
      <c r="N34" s="6">
        <v>45275</v>
      </c>
      <c r="O34" s="6">
        <v>45291</v>
      </c>
      <c r="P34" s="1" t="s">
        <v>182</v>
      </c>
    </row>
    <row r="35" spans="1:16" x14ac:dyDescent="0.25">
      <c r="A35" s="4">
        <v>52</v>
      </c>
      <c r="B35" s="2" t="str">
        <f>HYPERLINK("https://my.zakupivli.pro/remote/dispatcher/state_purchase_view/47814501", "UA-2023-12-19-020680-a")</f>
        <v>UA-2023-12-19-020680-a</v>
      </c>
      <c r="C35" s="2" t="s">
        <v>128</v>
      </c>
      <c r="D35" s="2" t="str">
        <f>HYPERLINK("https://my.zakupivli.pro/remote/dispatcher/state_contracting_view/18665610", "UA-2023-12-19-020680-a-c1")</f>
        <v>UA-2023-12-19-020680-a-c1</v>
      </c>
      <c r="E35" s="1" t="s">
        <v>73</v>
      </c>
      <c r="F35" s="1" t="s">
        <v>136</v>
      </c>
      <c r="G35" s="1" t="s">
        <v>136</v>
      </c>
      <c r="H35" s="1" t="s">
        <v>53</v>
      </c>
      <c r="I35" s="1" t="s">
        <v>115</v>
      </c>
      <c r="J35" s="1" t="s">
        <v>122</v>
      </c>
      <c r="K35" s="1" t="s">
        <v>27</v>
      </c>
      <c r="L35" s="1" t="s">
        <v>22</v>
      </c>
      <c r="M35" s="5">
        <v>6000</v>
      </c>
      <c r="N35" s="6">
        <v>45279</v>
      </c>
      <c r="O35" s="6">
        <v>45291</v>
      </c>
      <c r="P35" s="1" t="s">
        <v>182</v>
      </c>
    </row>
  </sheetData>
  <autoFilter ref="A4:P35"/>
  <hyperlinks>
    <hyperlink ref="A2" r:id="rId1" display="mailto:report-feedback@zakupivli.pro"/>
    <hyperlink ref="B5" r:id="rId2" display="https://my.zakupivli.pro/remote/dispatcher/state_purchase_view/43848108"/>
    <hyperlink ref="D5" r:id="rId3" display="https://my.zakupivli.pro/remote/dispatcher/state_contracting_view/16977191"/>
    <hyperlink ref="B6" r:id="rId4" display="https://my.zakupivli.pro/remote/dispatcher/state_purchase_view/42557927"/>
    <hyperlink ref="D6" r:id="rId5" display="https://my.zakupivli.pro/remote/dispatcher/state_contracting_view/16384710"/>
    <hyperlink ref="B7" r:id="rId6" display="https://my.zakupivli.pro/remote/dispatcher/state_purchase_view/47422510"/>
    <hyperlink ref="D7" r:id="rId7" display="https://my.zakupivli.pro/remote/dispatcher/state_contracting_view/18498461"/>
    <hyperlink ref="B8" r:id="rId8" display="https://my.zakupivli.pro/remote/dispatcher/state_purchase_view/43849187"/>
    <hyperlink ref="D8" r:id="rId9" display="https://my.zakupivli.pro/remote/dispatcher/state_contracting_view/16977684"/>
    <hyperlink ref="B9" r:id="rId10" display="https://my.zakupivli.pro/remote/dispatcher/state_purchase_view/47158149"/>
    <hyperlink ref="D9" r:id="rId11" display="https://my.zakupivli.pro/remote/dispatcher/state_contracting_view/18388674"/>
    <hyperlink ref="B10" r:id="rId12" display="https://my.zakupivli.pro/remote/dispatcher/state_purchase_view/43848686"/>
    <hyperlink ref="D10" r:id="rId13" display="https://my.zakupivli.pro/remote/dispatcher/state_contracting_view/16977372"/>
    <hyperlink ref="B11" r:id="rId14" display="https://my.zakupivli.pro/remote/dispatcher/state_purchase_view/40170399"/>
    <hyperlink ref="D11" r:id="rId15" display="https://my.zakupivli.pro/remote/dispatcher/state_contracting_view/15308511"/>
    <hyperlink ref="B12" r:id="rId16" display="https://my.zakupivli.pro/remote/dispatcher/state_purchase_view/40169870"/>
    <hyperlink ref="D12" r:id="rId17" display="https://my.zakupivli.pro/remote/dispatcher/state_contracting_view/15308279"/>
    <hyperlink ref="B13" r:id="rId18" display="https://my.zakupivli.pro/remote/dispatcher/state_purchase_view/47812268"/>
    <hyperlink ref="D13" r:id="rId19" display="https://my.zakupivli.pro/remote/dispatcher/state_contracting_view/18664573"/>
    <hyperlink ref="B14" r:id="rId20" display="https://my.zakupivli.pro/remote/dispatcher/state_purchase_view/43953300"/>
    <hyperlink ref="D14" r:id="rId21" display="https://my.zakupivli.pro/remote/dispatcher/state_contracting_view/17022688"/>
    <hyperlink ref="B15" r:id="rId22" display="https://my.zakupivli.pro/remote/dispatcher/state_purchase_view/39979803"/>
    <hyperlink ref="D15" r:id="rId23" display="https://my.zakupivli.pro/remote/dispatcher/state_contracting_view/15226120"/>
    <hyperlink ref="B16" r:id="rId24" display="https://my.zakupivli.pro/remote/dispatcher/state_purchase_view/40749429"/>
    <hyperlink ref="D16" r:id="rId25" display="https://my.zakupivli.pro/remote/dispatcher/state_contracting_view/15578358"/>
    <hyperlink ref="B17" r:id="rId26" display="https://my.zakupivli.pro/remote/dispatcher/state_purchase_view/37627259"/>
    <hyperlink ref="D17" r:id="rId27" display="https://my.zakupivli.pro/remote/dispatcher/state_contracting_view/14103668"/>
    <hyperlink ref="B18" r:id="rId28" display="https://my.zakupivli.pro/remote/dispatcher/state_purchase_view/40170698"/>
    <hyperlink ref="D18" r:id="rId29" display="https://my.zakupivli.pro/remote/dispatcher/state_contracting_view/15308686"/>
    <hyperlink ref="B19" r:id="rId30" display="https://my.zakupivli.pro/remote/dispatcher/state_purchase_view/42330067"/>
    <hyperlink ref="D19" r:id="rId31" display="https://my.zakupivli.pro/remote/dispatcher/state_contracting_view/16280407"/>
    <hyperlink ref="B20" r:id="rId32" display="https://my.zakupivli.pro/remote/dispatcher/state_purchase_view/39984318"/>
    <hyperlink ref="D20" r:id="rId33" display="https://my.zakupivli.pro/remote/dispatcher/state_contracting_view/15228018"/>
    <hyperlink ref="B21" r:id="rId34" display="https://my.zakupivli.pro/remote/dispatcher/state_purchase_view/39984233"/>
    <hyperlink ref="D21" r:id="rId35" display="https://my.zakupivli.pro/remote/dispatcher/state_contracting_view/15228051"/>
    <hyperlink ref="B22" r:id="rId36" display="https://my.zakupivli.pro/remote/dispatcher/state_purchase_view/42575256"/>
    <hyperlink ref="D22" r:id="rId37" display="https://my.zakupivli.pro/remote/dispatcher/state_contracting_view/16392853"/>
    <hyperlink ref="B23" r:id="rId38" display="https://my.zakupivli.pro/remote/dispatcher/state_purchase_view/43847772"/>
    <hyperlink ref="D23" r:id="rId39" display="https://my.zakupivli.pro/remote/dispatcher/state_contracting_view/16977101"/>
    <hyperlink ref="B24" r:id="rId40" display="https://my.zakupivli.pro/remote/dispatcher/state_purchase_view/47671736"/>
    <hyperlink ref="D24" r:id="rId41" display="https://my.zakupivli.pro/remote/dispatcher/state_contracting_view/18618640"/>
    <hyperlink ref="B25" r:id="rId42" display="https://my.zakupivli.pro/remote/dispatcher/state_purchase_view/47811989"/>
    <hyperlink ref="D25" r:id="rId43" display="https://my.zakupivli.pro/remote/dispatcher/state_contracting_view/18664475"/>
    <hyperlink ref="B26" r:id="rId44" display="https://my.zakupivli.pro/remote/dispatcher/state_purchase_view/47419452"/>
    <hyperlink ref="D26" r:id="rId45" display="https://my.zakupivli.pro/remote/dispatcher/state_contracting_view/18497210"/>
    <hyperlink ref="B27" r:id="rId46" display="https://my.zakupivli.pro/remote/dispatcher/state_purchase_view/47812761"/>
    <hyperlink ref="D27" r:id="rId47" display="https://my.zakupivli.pro/remote/dispatcher/state_contracting_view/18664842"/>
    <hyperlink ref="B28" r:id="rId48" display="https://my.zakupivli.pro/remote/dispatcher/state_purchase_view/47091103"/>
    <hyperlink ref="D28" r:id="rId49" display="https://my.zakupivli.pro/remote/dispatcher/state_contracting_view/18360748"/>
    <hyperlink ref="B29" r:id="rId50" display="https://my.zakupivli.pro/remote/dispatcher/state_purchase_view/37282108"/>
    <hyperlink ref="D29" r:id="rId51" display="https://my.zakupivli.pro/remote/dispatcher/state_contracting_view/14103307"/>
    <hyperlink ref="B30" r:id="rId52" display="https://my.zakupivli.pro/remote/dispatcher/state_purchase_view/43537910"/>
    <hyperlink ref="D30" r:id="rId53" display="https://my.zakupivli.pro/remote/dispatcher/state_contracting_view/16841568"/>
    <hyperlink ref="B31" r:id="rId54" display="https://my.zakupivli.pro/remote/dispatcher/state_purchase_view/39980149"/>
    <hyperlink ref="D31" r:id="rId55" display="https://my.zakupivli.pro/remote/dispatcher/state_contracting_view/15226295"/>
    <hyperlink ref="B32" r:id="rId56" display="https://my.zakupivli.pro/remote/dispatcher/state_purchase_view/45199795"/>
    <hyperlink ref="D32" r:id="rId57" display="https://my.zakupivli.pro/remote/dispatcher/state_contracting_view/17557912"/>
    <hyperlink ref="B33" r:id="rId58" display="https://my.zakupivli.pro/remote/dispatcher/state_purchase_view/45199240"/>
    <hyperlink ref="D33" r:id="rId59" display="https://my.zakupivli.pro/remote/dispatcher/state_contracting_view/17557530"/>
    <hyperlink ref="B34" r:id="rId60" display="https://my.zakupivli.pro/remote/dispatcher/state_purchase_view/47813056"/>
    <hyperlink ref="D34" r:id="rId61" display="https://my.zakupivli.pro/remote/dispatcher/state_contracting_view/18665009"/>
    <hyperlink ref="B35" r:id="rId62" display="https://my.zakupivli.pro/remote/dispatcher/state_purchase_view/47814501"/>
    <hyperlink ref="D35" r:id="rId63" display="https://my.zakupivli.pro/remote/dispatcher/state_contracting_view/18665610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Admin</cp:lastModifiedBy>
  <dcterms:created xsi:type="dcterms:W3CDTF">2024-03-20T12:55:44Z</dcterms:created>
  <dcterms:modified xsi:type="dcterms:W3CDTF">2024-03-20T10:59:18Z</dcterms:modified>
</cp:coreProperties>
</file>