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<sst xmlns="http://schemas.openxmlformats.org/spreadsheetml/2006/main" count="279" uniqueCount="155">
  <si>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</si>
  <si>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</si>
  <si>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</si>
  <si>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</si>
  <si>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</si>
  <si>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</si>
  <si>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</si>
  <si>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</si>
  <si>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</si>
  <si>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</si>
  <si>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</si>
  <si>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</si>
  <si>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</si>
  <si>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</si>
  <si>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</si>
  <si>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</si>
  <si>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</si>
  <si>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</si>
  <si>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</si>
  <si>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</si>
  <si>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</si>
  <si>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</si>
  <si>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</si>
  <si>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</si>
  <si>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</si>
  <si>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</si>
  <si>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</si>
  <si>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</si>
  <si>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</si>
  <si>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</si>
  <si>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</si>
  <si>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UA-2016-01-28-000120-b</t>
  </si>
  <si>
    <t>Супровід інформаційної системи управління бюджетом міста</t>
  </si>
  <si>
    <t>72200000-7 - Послуги з програмування та консультаційні послуги з питань програмного забезпечення</t>
  </si>
  <si>
    <t>Спрощена/допорогова закупівля</t>
  </si>
  <si>
    <t>закупівля не відбулась</t>
  </si>
  <si>
    <t>UA-2016-02-10-000254-a</t>
  </si>
  <si>
    <t>Бумага офисная А4 MAESTRO Standart</t>
  </si>
  <si>
    <t>30197630-1 - Папір для друку</t>
  </si>
  <si>
    <t>UA-2016-02-15-000080-b</t>
  </si>
  <si>
    <t>Квіти для нагородження переможців конкурсу та членів журі</t>
  </si>
  <si>
    <t>03121200-7 - Квіти зрізані</t>
  </si>
  <si>
    <t>UA-2016-02-15-000181-b</t>
  </si>
  <si>
    <t>Харчування дітей</t>
  </si>
  <si>
    <t>15884000-8 - Продукти дитячого харчування</t>
  </si>
  <si>
    <t>UA-2016-02-22-000277-b</t>
  </si>
  <si>
    <t>UA-2016-02-23-000234-b</t>
  </si>
  <si>
    <t>UA-2016-02-23-000238-b</t>
  </si>
  <si>
    <t>UA-2016-02-23-000290-b</t>
  </si>
  <si>
    <t>Послуги по проживанню у готелі членів журі</t>
  </si>
  <si>
    <t>55110000-4 - Послуги з розміщення у готелях</t>
  </si>
  <si>
    <t>UA-2016-02-23-000292-b</t>
  </si>
  <si>
    <t>Оренда залу</t>
  </si>
  <si>
    <t>70220000-9 - Послуги з надання в оренду чи лізингу нежитлової нерухомості</t>
  </si>
  <si>
    <t>UA-2016-02-29-000038-c</t>
  </si>
  <si>
    <t>UA-2016-03-01-000365-c</t>
  </si>
  <si>
    <t xml:space="preserve"> Послуги по проживанню у готелі членів журі</t>
  </si>
  <si>
    <t>UA-2016-12-09-001938-b</t>
  </si>
  <si>
    <t>Скрипка Gliga Violin</t>
  </si>
  <si>
    <t>37310000-4 - Музичні інструменти</t>
  </si>
  <si>
    <t>UA-2016-12-09-001977-b</t>
  </si>
  <si>
    <t>Домра HORA prima M-1084</t>
  </si>
  <si>
    <t>UA-2016-12-09-002143-b</t>
  </si>
  <si>
    <t>Смичок  віолончельний  1076 VC з бразильского дерева ( 4/4)</t>
  </si>
  <si>
    <t>UA-2018-03-16-001462-c</t>
  </si>
  <si>
    <t>Нерегулярні пасажирські перевезення ( ДК 021:2015-60140000-1)</t>
  </si>
  <si>
    <t>60140000-1 - Нерегулярні пасажирські перевезення</t>
  </si>
  <si>
    <t>UA-2018-03-23-001517-b</t>
  </si>
  <si>
    <t>UA-2018-04-06-001229-a</t>
  </si>
  <si>
    <t>UA-2018-08-03-000737-b</t>
  </si>
  <si>
    <t xml:space="preserve"> Пакети галузевого програмного забезпечення (програмний комплекс IS-pro) </t>
  </si>
  <si>
    <t>48100000-9 - Пакети галузевого програмного забезпечення</t>
  </si>
  <si>
    <t>завершено</t>
  </si>
  <si>
    <t>UAH</t>
  </si>
  <si>
    <t>активний</t>
  </si>
  <si>
    <t>2727410297</t>
  </si>
  <si>
    <t>36216548</t>
  </si>
  <si>
    <t>30190000-7 - Офісне устаткування та приладдя різне</t>
  </si>
  <si>
    <t>ФОП ГОРЄЛКО СЕРГІЙ ОПАНАСОВИЧ</t>
  </si>
  <si>
    <t>2727410297,ФОП ГОРЄЛКО СЕРГІЙ ОПАНАСОВИЧ,Україна</t>
  </si>
  <si>
    <t>UA-2018-08-14-000762-b</t>
  </si>
  <si>
    <t>Пакети галузевого програмного забезпечення (програмний комплекс IS-pro)</t>
  </si>
  <si>
    <t>08/25</t>
  </si>
  <si>
    <t>UA-2017-11-13-001113-b</t>
  </si>
  <si>
    <t>канцтовари</t>
  </si>
  <si>
    <t>ТОВ "АВЕРС КАНЦЕЛЯРІЯ"</t>
  </si>
  <si>
    <t>39417349</t>
  </si>
  <si>
    <t>1</t>
  </si>
  <si>
    <t>39417349,ТОВ "АВЕРС КАНЦЕЛЯРІЯ",Україна</t>
  </si>
  <si>
    <t>UA-2017-05-15-001395-b</t>
  </si>
  <si>
    <t>Транспортні послуги</t>
  </si>
  <si>
    <t>ТДВ АТП 11205</t>
  </si>
  <si>
    <t>23935584</t>
  </si>
  <si>
    <t>13</t>
  </si>
  <si>
    <t>23935584,ТДВ АТП 11205,Україна;37806924,ТОВ Автобус-Дніпро,Україна;37619259,ТОВ АВТОБУС ДНІПРО,Україна</t>
  </si>
  <si>
    <t>UA-2016-10-12-000391-b</t>
  </si>
  <si>
    <t>Поточний ремонт рояля "Красний Октябрь"</t>
  </si>
  <si>
    <t>50860000-1 - Послуги з ремонту і технічного обслуговування музичних інструментів</t>
  </si>
  <si>
    <t>ФОП "ГЕРАСЬКІН КОСТЯНТИН ОЛЕКСІЙОВИЧ"</t>
  </si>
  <si>
    <t>2200700499</t>
  </si>
  <si>
    <t>Договір</t>
  </si>
  <si>
    <t>2200700499,ФОП "ГЕРАСЬКІН КОСТЯНТИН ОЛЕКСІЙОВИЧ",Україна</t>
  </si>
  <si>
    <t>UA-2016-03-10-000191-b</t>
  </si>
  <si>
    <t>ТОВ "ЦЕНТР ІНФОРМАЦІЙНИХ І АНАЛІТИЧНИХ ТЕХНОЛОГІЙ"</t>
  </si>
  <si>
    <t>36216548,ТОВ "ЦІАТ",Украина</t>
  </si>
  <si>
    <t>UA-2016-02-15-000086-c</t>
  </si>
  <si>
    <t>Буклети</t>
  </si>
  <si>
    <t>22160000-9 - Буклети</t>
  </si>
  <si>
    <t>ФОП "ГОЛОВАЧОВА КАТЕРИНА ВОЛОДИМИРІВНА"</t>
  </si>
  <si>
    <t>2936107461</t>
  </si>
  <si>
    <t>2468514052,ФОП Греченко Дмитро Миколайович,Україна;35646647,Ренессанс-принт,Украина;37294009,ТОВ Дизайн Сервіс Восток,Україна;24436512,ТОВ ЕНЕМ,Україна;39871817,ТОВ "ЛІТО ДРУК",Украина;35284890,ПРИВАТНЕ ПІДПРИЄМСТВО "РЕКЛАМНО-ПОЛІГРАФІЧНИЙ ЦЕНТР "СІЧ",Україна;2936107461,ФОП "ГОЛОВАЧОВА К.В.",Украина;38882409,Товариство з обмеженою відповідальністю "Інтердрук",Україна;2412206990,ФОП Квятковский Владимир Сафронович,Украина;35474969,Приватне підприємство "Інтелект-Право",Україна;2526712815,ФІЗИЧНА ОСОБА-ПІДПРИЄМЕЦЬ ФОМЕНКО ДЕНИС ВАЛЕНТИНОВИЧ,Україна;3049908505,ФОП Наумова Марія Сергіївна,Україна;38746091,Товариство з обмеженною відповідальністю "ДС ДЕНЬ ПЕЧАТИ",Україна;2942003178,ФОП Брегін Андрій Романович,Україна</t>
  </si>
  <si>
    <t>UA-2016-02-15-000096-c</t>
  </si>
  <si>
    <t>Дипломи</t>
  </si>
  <si>
    <t>22000000-0 - Друкована та супутня продукція</t>
  </si>
  <si>
    <t>ФІЗИЧНА ОСОБА-ПІДПРИЄМЕЦЬ  МУХАМЕДЖАНОВ АРСЕН РЕНАТОВИЧ</t>
  </si>
  <si>
    <t>2665114836</t>
  </si>
  <si>
    <t>скасована</t>
  </si>
  <si>
    <t>Дипломи заклад виготовляє самостійно</t>
  </si>
  <si>
    <t>2137722729,ФОП Примачок Антоніна Анатоліївна,Україна;39871817,ТОВ "ЛІТО ДРУК",Украина;36251184,ТОВАРИСТВО З ОБМЕЖЕНОЮ ВІДПОВІДАЛЬНІСТЮ "МЕТРО МЕДІА ПРІНТ",Україна;35284890,ПРИВАТНЕ ПІДПРИЄМСТВО "РЕКЛАМНО-ПОЛІГРАФІЧНИЙ ЦЕНТР "СІЧ",Україна;2936107461,ФОП "ГОЛОВАЧОВА К.В.",Украина;2872809042,ФОП Пухальська Наталія Сергіївна,Украина;35474969,Приватне підприємство "Інтелект-Право",Україна;2864210178,ФІЗИЧНА ОСОБА-ПІДПРИЄМЕЦЬ ЗАКІРОВ ТИМУР МІНЕФІАТОВИЧ,Україна;2526712815,ФІЗИЧНА ОСОБА-ПІДПРИЄМЕЦЬ ФОМЕНКО ДЕНИС ВАЛЕНТИНОВИЧ,Україна;38746091,Товариство з обмеженною відповідальністю "ДС ДЕНЬ ПЕЧАТИ",Україна;2886805495,ФОП Рупчев О.О.,Україна;2665114836,ФІЗИЧНА ОСОБА-ПІДПРИЄМЕЦЬ  МУХАМЕДЖАНОВ АРСЕН РЕНАТОВИЧ,Україна</t>
  </si>
  <si>
    <t>UA-2016-02-15-000104-c</t>
  </si>
  <si>
    <t xml:space="preserve">Значки   з емблемою </t>
  </si>
  <si>
    <t>18530000-3 - Подарунки та нагороди</t>
  </si>
  <si>
    <t>ФІЗИЧНА ОСОБА-ПІДПРИЄМЕЦЬ ФОМЕНКО ДЕНИС ВАЛЕНТИНОВИЧ</t>
  </si>
  <si>
    <t>2526712815</t>
  </si>
  <si>
    <t>35474969,Приватне підприємство "Інтелект-Право",Україна;2526712815,ФІЗИЧНА ОСОБА-ПІДПРИЄМЕЦЬ ФОМЕНКО ДЕНИС ВАЛЕНТИНОВИЧ,Україна</t>
  </si>
  <si>
    <t>UA-2016-02-15-000126-c</t>
  </si>
  <si>
    <t>Нагородна атрибутика</t>
  </si>
  <si>
    <t>ФОП "ГАРІСТ ОЛЕГ ВОЛОДИМИРОВИЧ"</t>
  </si>
  <si>
    <t>2402810598</t>
  </si>
  <si>
    <t>2137722729,ФОП Примачок Антоніна Анатоліївна,Україна;2031201978,ФОП "Овчаренко В.А.",Украина;2402810598,ФОП "Гарист О.В.",Украина</t>
  </si>
  <si>
    <t>UA-2016-02-15-000139-b</t>
  </si>
  <si>
    <t>Оренда апаратури</t>
  </si>
  <si>
    <t>92370000-5 - Послуги звукооператорів</t>
  </si>
  <si>
    <t>ФОП "Боголюб Віктор Костянтинович"</t>
  </si>
  <si>
    <t>1675503692</t>
  </si>
  <si>
    <t>3204919975,ФОП "Сигарев",Украина;2230511437,ФОП "Лаврентьев Юрий Александрович",Украина;1675503692,ФОП Боголюб Віктор Костянтинович,Украина</t>
  </si>
  <si>
    <t>UA-2016-02-15-000150-b</t>
  </si>
  <si>
    <t>Фото і відеозйомка</t>
  </si>
  <si>
    <t>32300000-6 - Радіо- і телевізійні приймачі, апаратура для запису та відтворення аудіо- та відеоматеріалу</t>
  </si>
  <si>
    <t>ФОП Дем'яненко Віктор Анатолійович</t>
  </si>
  <si>
    <t>2987508553</t>
  </si>
  <si>
    <t>2987508553,ФОП Дем'яненко Віктор Анатолійович,Україна</t>
  </si>
  <si>
    <t>UA-2016-02-15-000166-b</t>
  </si>
  <si>
    <t>60100000-9 - Послуги з автомобільних перевезень</t>
  </si>
  <si>
    <t>ПАТ АТП 11205</t>
  </si>
  <si>
    <t>23935584,ПАТ АТП 11205,Україна</t>
  </si>
  <si>
    <t>UA-2016-02-15-000193-b</t>
  </si>
  <si>
    <t>Оформлення залу</t>
  </si>
  <si>
    <t>98390000-3 - Інші послуги</t>
  </si>
  <si>
    <t>UA-2016-01-26-000134-a</t>
  </si>
  <si>
    <t>Дезінсекція</t>
  </si>
  <si>
    <t>Приватне підприємство виробничо-комерційна фірма "Дезсоюз "Астрал Н"</t>
  </si>
  <si>
    <t>020259332</t>
  </si>
  <si>
    <t>020259332,ПП ВКФ "Дезсоюз "Астрал Н",УКРАЇНА</t>
  </si>
  <si>
    <t>Звіт створено 2 листопада в 14:45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</si>
</sst>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7"/>
  <sheetViews>
    <sheetView tabSelected="1" zoomScalePageLayoutView="0" workbookViewId="0" topLeftCell="C1">
      <pane ySplit="4" topLeftCell="A34" activePane="bottomLeft" state="frozen"/>
      <selection pane="topLeft" activeCell="A1" sqref="A1"/>
      <selection pane="bottomLeft" activeCell="C27" sqref="A27:IV27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5.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42427</v>
      </c>
      <c r="G5" s="1"/>
      <c r="H5" s="6">
        <v>42678</v>
      </c>
      <c r="I5" s="4">
        <v>0</v>
      </c>
      <c r="J5" s="7">
        <v>1</v>
      </c>
      <c r="K5" s="7">
        <v>500</v>
      </c>
      <c r="L5" s="7">
        <v>500</v>
      </c>
      <c r="M5" s="4">
        <v>0</v>
      </c>
      <c r="N5" s="1"/>
      <c r="O5" s="8"/>
      <c r="P5" s="1"/>
      <c r="Q5" s="1"/>
      <c r="R5" s="1"/>
      <c r="S5" s="1"/>
      <c r="T5" s="9" t="str">
        <f>HYPERLINK("https://my.zakupki.prom.ua/cabinet/purchases/state_purchase/view/52208")</f>
        <v>https://my.zakupki.prom.ua/cabinet/purchases/state_purchase/view/52208</v>
      </c>
      <c r="U5" s="1" t="s">
        <v>35</v>
      </c>
      <c r="V5" s="4">
        <v>0</v>
      </c>
      <c r="W5" s="1"/>
      <c r="X5" s="1"/>
      <c r="Y5" s="1"/>
      <c r="Z5" s="1"/>
      <c r="AA5" s="1"/>
      <c r="AB5" s="1"/>
      <c r="AC5" s="1"/>
      <c r="AD5" s="1"/>
    </row>
    <row r="6" spans="1:30" ht="12.75">
      <c r="A6" s="4">
        <v>2</v>
      </c>
      <c r="B6" s="1" t="s">
        <v>36</v>
      </c>
      <c r="C6" s="5" t="s">
        <v>37</v>
      </c>
      <c r="D6" s="1" t="s">
        <v>38</v>
      </c>
      <c r="E6" s="1" t="s">
        <v>34</v>
      </c>
      <c r="F6" s="6">
        <v>42427</v>
      </c>
      <c r="G6" s="1"/>
      <c r="H6" s="6">
        <v>42678</v>
      </c>
      <c r="I6" s="4">
        <v>0</v>
      </c>
      <c r="J6" s="7">
        <v>15</v>
      </c>
      <c r="K6" s="7">
        <v>990</v>
      </c>
      <c r="L6" s="7">
        <v>66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HYPERLINK("https://my.zakupki.prom.ua/cabinet/purchases/state_purchase/view/57926")</f>
        <v>https://my.zakupki.prom.ua/cabinet/purchases/state_purchase/view/57926</v>
      </c>
      <c r="U6" s="1" t="s">
        <v>35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25.5">
      <c r="A7" s="4">
        <v>3</v>
      </c>
      <c r="B7" s="1" t="s">
        <v>39</v>
      </c>
      <c r="C7" s="5" t="s">
        <v>40</v>
      </c>
      <c r="D7" s="1" t="s">
        <v>41</v>
      </c>
      <c r="E7" s="1" t="s">
        <v>34</v>
      </c>
      <c r="F7" s="6">
        <v>42427</v>
      </c>
      <c r="G7" s="1"/>
      <c r="H7" s="6">
        <v>42678</v>
      </c>
      <c r="I7" s="4">
        <v>0</v>
      </c>
      <c r="J7" s="7">
        <v>20</v>
      </c>
      <c r="K7" s="7">
        <v>2000</v>
      </c>
      <c r="L7" s="7">
        <v>100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HYPERLINK("https://my.zakupki.prom.ua/cabinet/purchases/state_purchase/view/59953")</f>
        <v>https://my.zakupki.prom.ua/cabinet/purchases/state_purchase/view/59953</v>
      </c>
      <c r="U7" s="1" t="s">
        <v>35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12.75">
      <c r="A8" s="4">
        <v>4</v>
      </c>
      <c r="B8" s="1" t="s">
        <v>42</v>
      </c>
      <c r="C8" s="5" t="s">
        <v>43</v>
      </c>
      <c r="D8" s="1" t="s">
        <v>44</v>
      </c>
      <c r="E8" s="1" t="s">
        <v>34</v>
      </c>
      <c r="F8" s="6">
        <v>42427</v>
      </c>
      <c r="G8" s="1"/>
      <c r="H8" s="6">
        <v>42678</v>
      </c>
      <c r="I8" s="4">
        <v>0</v>
      </c>
      <c r="J8" s="7">
        <v>1</v>
      </c>
      <c r="K8" s="7">
        <v>3500</v>
      </c>
      <c r="L8" s="7">
        <v>3500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HYPERLINK("https://my.zakupki.prom.ua/cabinet/purchases/state_purchase/view/60088")</f>
        <v>https://my.zakupki.prom.ua/cabinet/purchases/state_purchase/view/60088</v>
      </c>
      <c r="U8" s="1" t="s">
        <v>35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12.75">
      <c r="A9" s="4">
        <v>5</v>
      </c>
      <c r="B9" s="1" t="s">
        <v>45</v>
      </c>
      <c r="C9" s="5" t="s">
        <v>37</v>
      </c>
      <c r="D9" s="1" t="s">
        <v>38</v>
      </c>
      <c r="E9" s="1" t="s">
        <v>34</v>
      </c>
      <c r="F9" s="6">
        <v>42427</v>
      </c>
      <c r="G9" s="1"/>
      <c r="H9" s="6">
        <v>42678</v>
      </c>
      <c r="I9" s="4">
        <v>0</v>
      </c>
      <c r="J9" s="7">
        <v>15</v>
      </c>
      <c r="K9" s="7">
        <v>990</v>
      </c>
      <c r="L9" s="7">
        <v>66</v>
      </c>
      <c r="M9" s="4">
        <v>0</v>
      </c>
      <c r="N9" s="1"/>
      <c r="O9" s="8"/>
      <c r="P9" s="1"/>
      <c r="Q9" s="1"/>
      <c r="R9" s="1"/>
      <c r="S9" s="1"/>
      <c r="T9" s="9" t="str">
        <f>HYPERLINK("https://my.zakupki.prom.ua/cabinet/purchases/state_purchase/view/63636")</f>
        <v>https://my.zakupki.prom.ua/cabinet/purchases/state_purchase/view/63636</v>
      </c>
      <c r="U9" s="1" t="s">
        <v>35</v>
      </c>
      <c r="V9" s="4">
        <v>0</v>
      </c>
      <c r="W9" s="1"/>
      <c r="X9" s="1"/>
      <c r="Y9" s="1"/>
      <c r="Z9" s="1"/>
      <c r="AA9" s="1"/>
      <c r="AB9" s="1"/>
      <c r="AC9" s="1"/>
      <c r="AD9" s="1"/>
    </row>
    <row r="10" spans="1:30" ht="25.5">
      <c r="A10" s="4">
        <v>6</v>
      </c>
      <c r="B10" s="1" t="s">
        <v>46</v>
      </c>
      <c r="C10" s="5" t="s">
        <v>40</v>
      </c>
      <c r="D10" s="1" t="s">
        <v>41</v>
      </c>
      <c r="E10" s="1" t="s">
        <v>34</v>
      </c>
      <c r="F10" s="6">
        <v>42427</v>
      </c>
      <c r="G10" s="1"/>
      <c r="H10" s="6">
        <v>42678</v>
      </c>
      <c r="I10" s="4">
        <v>0</v>
      </c>
      <c r="J10" s="7">
        <v>20</v>
      </c>
      <c r="K10" s="7">
        <v>2000</v>
      </c>
      <c r="L10" s="7">
        <v>100</v>
      </c>
      <c r="M10" s="4">
        <v>0</v>
      </c>
      <c r="N10" s="1"/>
      <c r="O10" s="8"/>
      <c r="P10" s="1"/>
      <c r="Q10" s="1"/>
      <c r="R10" s="1"/>
      <c r="S10" s="1"/>
      <c r="T10" s="9" t="str">
        <f>HYPERLINK("https://my.zakupki.prom.ua/cabinet/purchases/state_purchase/view/64254")</f>
        <v>https://my.zakupki.prom.ua/cabinet/purchases/state_purchase/view/64254</v>
      </c>
      <c r="U10" s="1" t="s">
        <v>35</v>
      </c>
      <c r="V10" s="4">
        <v>0</v>
      </c>
      <c r="W10" s="1"/>
      <c r="X10" s="1"/>
      <c r="Y10" s="1"/>
      <c r="Z10" s="1"/>
      <c r="AA10" s="1"/>
      <c r="AB10" s="1"/>
      <c r="AC10" s="1"/>
      <c r="AD10" s="1"/>
    </row>
    <row r="11" spans="1:30" ht="12.75">
      <c r="A11" s="4">
        <v>7</v>
      </c>
      <c r="B11" s="1" t="s">
        <v>47</v>
      </c>
      <c r="C11" s="5" t="s">
        <v>43</v>
      </c>
      <c r="D11" s="1" t="s">
        <v>44</v>
      </c>
      <c r="E11" s="1" t="s">
        <v>34</v>
      </c>
      <c r="F11" s="6">
        <v>42427</v>
      </c>
      <c r="G11" s="1"/>
      <c r="H11" s="6">
        <v>42678</v>
      </c>
      <c r="I11" s="4">
        <v>0</v>
      </c>
      <c r="J11" s="7">
        <v>1</v>
      </c>
      <c r="K11" s="7">
        <v>3500</v>
      </c>
      <c r="L11" s="7">
        <v>3500</v>
      </c>
      <c r="M11" s="4">
        <v>0</v>
      </c>
      <c r="N11" s="1"/>
      <c r="O11" s="8"/>
      <c r="P11" s="1"/>
      <c r="Q11" s="1"/>
      <c r="R11" s="1"/>
      <c r="S11" s="1"/>
      <c r="T11" s="9" t="str">
        <f>HYPERLINK("https://my.zakupki.prom.ua/cabinet/purchases/state_purchase/view/64260")</f>
        <v>https://my.zakupki.prom.ua/cabinet/purchases/state_purchase/view/64260</v>
      </c>
      <c r="U11" s="1" t="s">
        <v>35</v>
      </c>
      <c r="V11" s="4">
        <v>0</v>
      </c>
      <c r="W11" s="1"/>
      <c r="X11" s="1"/>
      <c r="Y11" s="1"/>
      <c r="Z11" s="1"/>
      <c r="AA11" s="1"/>
      <c r="AB11" s="1"/>
      <c r="AC11" s="1"/>
      <c r="AD11" s="1"/>
    </row>
    <row r="12" spans="1:30" ht="12.75">
      <c r="A12" s="4">
        <v>8</v>
      </c>
      <c r="B12" s="1" t="s">
        <v>48</v>
      </c>
      <c r="C12" s="5" t="s">
        <v>49</v>
      </c>
      <c r="D12" s="1" t="s">
        <v>50</v>
      </c>
      <c r="E12" s="1" t="s">
        <v>34</v>
      </c>
      <c r="F12" s="6">
        <v>42427</v>
      </c>
      <c r="G12" s="1"/>
      <c r="H12" s="6">
        <v>42678</v>
      </c>
      <c r="I12" s="4">
        <v>0</v>
      </c>
      <c r="J12" s="7">
        <v>2</v>
      </c>
      <c r="K12" s="7">
        <v>2400</v>
      </c>
      <c r="L12" s="7">
        <v>1200</v>
      </c>
      <c r="M12" s="4">
        <v>0</v>
      </c>
      <c r="N12" s="1"/>
      <c r="O12" s="8"/>
      <c r="P12" s="1"/>
      <c r="Q12" s="1"/>
      <c r="R12" s="1"/>
      <c r="S12" s="1"/>
      <c r="T12" s="9" t="str">
        <f>HYPERLINK("https://my.zakupki.prom.ua/cabinet/purchases/state_purchase/view/64385")</f>
        <v>https://my.zakupki.prom.ua/cabinet/purchases/state_purchase/view/64385</v>
      </c>
      <c r="U12" s="1" t="s">
        <v>35</v>
      </c>
      <c r="V12" s="4">
        <v>0</v>
      </c>
      <c r="W12" s="1"/>
      <c r="X12" s="1"/>
      <c r="Y12" s="1"/>
      <c r="Z12" s="1"/>
      <c r="AA12" s="1"/>
      <c r="AB12" s="1"/>
      <c r="AC12" s="1"/>
      <c r="AD12" s="1"/>
    </row>
    <row r="13" spans="1:30" ht="12.75">
      <c r="A13" s="4">
        <v>9</v>
      </c>
      <c r="B13" s="1" t="s">
        <v>51</v>
      </c>
      <c r="C13" s="5" t="s">
        <v>52</v>
      </c>
      <c r="D13" s="1" t="s">
        <v>53</v>
      </c>
      <c r="E13" s="1" t="s">
        <v>34</v>
      </c>
      <c r="F13" s="6">
        <v>42427</v>
      </c>
      <c r="G13" s="1"/>
      <c r="H13" s="6">
        <v>42678</v>
      </c>
      <c r="I13" s="4">
        <v>0</v>
      </c>
      <c r="J13" s="7">
        <v>1</v>
      </c>
      <c r="K13" s="7">
        <v>6000</v>
      </c>
      <c r="L13" s="7">
        <v>6000</v>
      </c>
      <c r="M13" s="4">
        <v>0</v>
      </c>
      <c r="N13" s="1"/>
      <c r="O13" s="8"/>
      <c r="P13" s="1"/>
      <c r="Q13" s="1"/>
      <c r="R13" s="1"/>
      <c r="S13" s="1"/>
      <c r="T13" s="9" t="str">
        <f>HYPERLINK("https://my.zakupki.prom.ua/cabinet/purchases/state_purchase/view/64399")</f>
        <v>https://my.zakupki.prom.ua/cabinet/purchases/state_purchase/view/64399</v>
      </c>
      <c r="U13" s="1" t="s">
        <v>35</v>
      </c>
      <c r="V13" s="4">
        <v>0</v>
      </c>
      <c r="W13" s="1"/>
      <c r="X13" s="1"/>
      <c r="Y13" s="1"/>
      <c r="Z13" s="1"/>
      <c r="AA13" s="1"/>
      <c r="AB13" s="1"/>
      <c r="AC13" s="1"/>
      <c r="AD13" s="1"/>
    </row>
    <row r="14" spans="1:30" ht="25.5">
      <c r="A14" s="4">
        <v>10</v>
      </c>
      <c r="B14" s="1" t="s">
        <v>54</v>
      </c>
      <c r="C14" s="5" t="s">
        <v>32</v>
      </c>
      <c r="D14" s="1" t="s">
        <v>33</v>
      </c>
      <c r="E14" s="1" t="s">
        <v>34</v>
      </c>
      <c r="F14" s="6">
        <v>42429</v>
      </c>
      <c r="G14" s="1"/>
      <c r="H14" s="6">
        <v>42678</v>
      </c>
      <c r="I14" s="4">
        <v>0</v>
      </c>
      <c r="J14" s="7">
        <v>2</v>
      </c>
      <c r="K14" s="7">
        <v>500</v>
      </c>
      <c r="L14" s="7">
        <v>250</v>
      </c>
      <c r="M14" s="4">
        <v>0</v>
      </c>
      <c r="N14" s="1"/>
      <c r="O14" s="8"/>
      <c r="P14" s="1"/>
      <c r="Q14" s="1"/>
      <c r="R14" s="1"/>
      <c r="S14" s="1"/>
      <c r="T14" s="9" t="str">
        <f>HYPERLINK("https://my.zakupki.prom.ua/cabinet/purchases/state_purchase/view/67105")</f>
        <v>https://my.zakupki.prom.ua/cabinet/purchases/state_purchase/view/67105</v>
      </c>
      <c r="U14" s="1" t="s">
        <v>35</v>
      </c>
      <c r="V14" s="4">
        <v>0</v>
      </c>
      <c r="W14" s="1"/>
      <c r="X14" s="1"/>
      <c r="Y14" s="1"/>
      <c r="Z14" s="1"/>
      <c r="AA14" s="1"/>
      <c r="AB14" s="1"/>
      <c r="AC14" s="1"/>
      <c r="AD14" s="1"/>
    </row>
    <row r="15" spans="1:30" ht="12.75">
      <c r="A15" s="4">
        <v>11</v>
      </c>
      <c r="B15" s="1" t="s">
        <v>55</v>
      </c>
      <c r="C15" s="5" t="s">
        <v>56</v>
      </c>
      <c r="D15" s="1" t="s">
        <v>50</v>
      </c>
      <c r="E15" s="1" t="s">
        <v>34</v>
      </c>
      <c r="F15" s="6">
        <v>42430</v>
      </c>
      <c r="G15" s="1"/>
      <c r="H15" s="6">
        <v>42678</v>
      </c>
      <c r="I15" s="4">
        <v>0</v>
      </c>
      <c r="J15" s="7">
        <v>1</v>
      </c>
      <c r="K15" s="7">
        <v>2400</v>
      </c>
      <c r="L15" s="7">
        <v>2400</v>
      </c>
      <c r="M15" s="4">
        <v>0</v>
      </c>
      <c r="N15" s="1"/>
      <c r="O15" s="8"/>
      <c r="P15" s="1"/>
      <c r="Q15" s="1"/>
      <c r="R15" s="1"/>
      <c r="S15" s="1"/>
      <c r="T15" s="9" t="str">
        <f>HYPERLINK("https://my.zakupki.prom.ua/cabinet/purchases/state_purchase/view/68293")</f>
        <v>https://my.zakupki.prom.ua/cabinet/purchases/state_purchase/view/68293</v>
      </c>
      <c r="U15" s="1" t="s">
        <v>35</v>
      </c>
      <c r="V15" s="4">
        <v>0</v>
      </c>
      <c r="W15" s="1"/>
      <c r="X15" s="1"/>
      <c r="Y15" s="1"/>
      <c r="Z15" s="1"/>
      <c r="AA15" s="1"/>
      <c r="AB15" s="1"/>
      <c r="AC15" s="1"/>
      <c r="AD15" s="1"/>
    </row>
    <row r="16" spans="1:30" ht="12.75">
      <c r="A16" s="4">
        <v>12</v>
      </c>
      <c r="B16" s="1" t="s">
        <v>57</v>
      </c>
      <c r="C16" s="5" t="s">
        <v>58</v>
      </c>
      <c r="D16" s="1" t="s">
        <v>59</v>
      </c>
      <c r="E16" s="1" t="s">
        <v>34</v>
      </c>
      <c r="F16" s="6">
        <v>42713</v>
      </c>
      <c r="G16" s="1"/>
      <c r="H16" s="6">
        <v>42718</v>
      </c>
      <c r="I16" s="4">
        <v>0</v>
      </c>
      <c r="J16" s="7">
        <v>3</v>
      </c>
      <c r="K16" s="7">
        <v>7600</v>
      </c>
      <c r="L16" s="7">
        <v>2533.3333333333335</v>
      </c>
      <c r="M16" s="4">
        <v>0</v>
      </c>
      <c r="N16" s="1"/>
      <c r="O16" s="8"/>
      <c r="P16" s="1"/>
      <c r="Q16" s="1"/>
      <c r="R16" s="1"/>
      <c r="S16" s="1"/>
      <c r="T16" s="9" t="str">
        <f>HYPERLINK("https://my.zakupki.prom.ua/cabinet/purchases/state_purchase/view/1151375")</f>
        <v>https://my.zakupki.prom.ua/cabinet/purchases/state_purchase/view/1151375</v>
      </c>
      <c r="U16" s="1" t="s">
        <v>35</v>
      </c>
      <c r="V16" s="4">
        <v>0</v>
      </c>
      <c r="W16" s="1"/>
      <c r="X16" s="1"/>
      <c r="Y16" s="1"/>
      <c r="Z16" s="1"/>
      <c r="AA16" s="1"/>
      <c r="AB16" s="1"/>
      <c r="AC16" s="1"/>
      <c r="AD16" s="1"/>
    </row>
    <row r="17" spans="1:30" ht="12.75">
      <c r="A17" s="4">
        <v>13</v>
      </c>
      <c r="B17" s="1" t="s">
        <v>60</v>
      </c>
      <c r="C17" s="5" t="s">
        <v>61</v>
      </c>
      <c r="D17" s="1" t="s">
        <v>59</v>
      </c>
      <c r="E17" s="1" t="s">
        <v>34</v>
      </c>
      <c r="F17" s="6">
        <v>42713</v>
      </c>
      <c r="G17" s="1"/>
      <c r="H17" s="6">
        <v>42718</v>
      </c>
      <c r="I17" s="4">
        <v>0</v>
      </c>
      <c r="J17" s="7">
        <v>5</v>
      </c>
      <c r="K17" s="7">
        <v>9500</v>
      </c>
      <c r="L17" s="7">
        <v>1900</v>
      </c>
      <c r="M17" s="4">
        <v>0</v>
      </c>
      <c r="N17" s="1"/>
      <c r="O17" s="8"/>
      <c r="P17" s="1"/>
      <c r="Q17" s="1"/>
      <c r="R17" s="1"/>
      <c r="S17" s="1"/>
      <c r="T17" s="9" t="str">
        <f>HYPERLINK("https://my.zakupki.prom.ua/cabinet/purchases/state_purchase/view/1151609")</f>
        <v>https://my.zakupki.prom.ua/cabinet/purchases/state_purchase/view/1151609</v>
      </c>
      <c r="U17" s="1" t="s">
        <v>35</v>
      </c>
      <c r="V17" s="4">
        <v>0</v>
      </c>
      <c r="W17" s="1"/>
      <c r="X17" s="1"/>
      <c r="Y17" s="1"/>
      <c r="Z17" s="1"/>
      <c r="AA17" s="1"/>
      <c r="AB17" s="1"/>
      <c r="AC17" s="1"/>
      <c r="AD17" s="1"/>
    </row>
    <row r="18" spans="1:30" ht="25.5">
      <c r="A18" s="4">
        <v>14</v>
      </c>
      <c r="B18" s="1" t="s">
        <v>62</v>
      </c>
      <c r="C18" s="5" t="s">
        <v>63</v>
      </c>
      <c r="D18" s="1" t="s">
        <v>59</v>
      </c>
      <c r="E18" s="1" t="s">
        <v>34</v>
      </c>
      <c r="F18" s="6">
        <v>42713</v>
      </c>
      <c r="G18" s="1"/>
      <c r="H18" s="6">
        <v>42719</v>
      </c>
      <c r="I18" s="4">
        <v>0</v>
      </c>
      <c r="J18" s="7">
        <v>4</v>
      </c>
      <c r="K18" s="7">
        <v>6000</v>
      </c>
      <c r="L18" s="7">
        <v>1500</v>
      </c>
      <c r="M18" s="4">
        <v>0</v>
      </c>
      <c r="N18" s="1"/>
      <c r="O18" s="8"/>
      <c r="P18" s="1"/>
      <c r="Q18" s="1"/>
      <c r="R18" s="1"/>
      <c r="S18" s="1"/>
      <c r="T18" s="9" t="str">
        <f>HYPERLINK("https://my.zakupki.prom.ua/cabinet/purchases/state_purchase/view/1152306")</f>
        <v>https://my.zakupki.prom.ua/cabinet/purchases/state_purchase/view/1152306</v>
      </c>
      <c r="U18" s="1" t="s">
        <v>35</v>
      </c>
      <c r="V18" s="4">
        <v>0</v>
      </c>
      <c r="W18" s="1"/>
      <c r="X18" s="1"/>
      <c r="Y18" s="1"/>
      <c r="Z18" s="1"/>
      <c r="AA18" s="1"/>
      <c r="AB18" s="1"/>
      <c r="AC18" s="1"/>
      <c r="AD18" s="1"/>
    </row>
    <row r="19" spans="1:30" ht="25.5">
      <c r="A19" s="4">
        <v>15</v>
      </c>
      <c r="B19" s="1" t="s">
        <v>64</v>
      </c>
      <c r="C19" s="5" t="s">
        <v>65</v>
      </c>
      <c r="D19" s="1" t="s">
        <v>66</v>
      </c>
      <c r="E19" s="1" t="s">
        <v>34</v>
      </c>
      <c r="F19" s="6">
        <v>43175</v>
      </c>
      <c r="G19" s="1"/>
      <c r="H19" s="6">
        <v>43181</v>
      </c>
      <c r="I19" s="4">
        <v>0</v>
      </c>
      <c r="J19" s="7">
        <v>1</v>
      </c>
      <c r="K19" s="7">
        <v>5700</v>
      </c>
      <c r="L19" s="7">
        <v>5700</v>
      </c>
      <c r="M19" s="4">
        <v>0</v>
      </c>
      <c r="N19" s="1"/>
      <c r="O19" s="8"/>
      <c r="P19" s="1"/>
      <c r="Q19" s="1"/>
      <c r="R19" s="1"/>
      <c r="S19" s="1"/>
      <c r="T19" s="9" t="str">
        <f>HYPERLINK("https://my.zakupki.prom.ua/cabinet/purchases/state_purchase/view/6537267")</f>
        <v>https://my.zakupki.prom.ua/cabinet/purchases/state_purchase/view/6537267</v>
      </c>
      <c r="U19" s="1" t="s">
        <v>35</v>
      </c>
      <c r="V19" s="4">
        <v>0</v>
      </c>
      <c r="W19" s="1"/>
      <c r="X19" s="1"/>
      <c r="Y19" s="1"/>
      <c r="Z19" s="1"/>
      <c r="AA19" s="1"/>
      <c r="AB19" s="1"/>
      <c r="AC19" s="1"/>
      <c r="AD19" s="1"/>
    </row>
    <row r="20" spans="1:30" ht="25.5">
      <c r="A20" s="4">
        <v>16</v>
      </c>
      <c r="B20" s="1" t="s">
        <v>67</v>
      </c>
      <c r="C20" s="5" t="s">
        <v>65</v>
      </c>
      <c r="D20" s="1" t="s">
        <v>66</v>
      </c>
      <c r="E20" s="1" t="s">
        <v>34</v>
      </c>
      <c r="F20" s="6">
        <v>43182</v>
      </c>
      <c r="G20" s="1"/>
      <c r="H20" s="6">
        <v>43192</v>
      </c>
      <c r="I20" s="4">
        <v>0</v>
      </c>
      <c r="J20" s="7">
        <v>1</v>
      </c>
      <c r="K20" s="7">
        <v>5700</v>
      </c>
      <c r="L20" s="7">
        <v>5700</v>
      </c>
      <c r="M20" s="4">
        <v>0</v>
      </c>
      <c r="N20" s="1"/>
      <c r="O20" s="8"/>
      <c r="P20" s="1"/>
      <c r="Q20" s="1"/>
      <c r="R20" s="1"/>
      <c r="S20" s="1"/>
      <c r="T20" s="9" t="str">
        <f>HYPERLINK("https://my.zakupki.prom.ua/cabinet/purchases/state_purchase/view/6624656")</f>
        <v>https://my.zakupki.prom.ua/cabinet/purchases/state_purchase/view/6624656</v>
      </c>
      <c r="U20" s="1" t="s">
        <v>35</v>
      </c>
      <c r="V20" s="4">
        <v>0</v>
      </c>
      <c r="W20" s="1"/>
      <c r="X20" s="1"/>
      <c r="Y20" s="1"/>
      <c r="Z20" s="1"/>
      <c r="AA20" s="1"/>
      <c r="AB20" s="1"/>
      <c r="AC20" s="1"/>
      <c r="AD20" s="1"/>
    </row>
    <row r="21" spans="1:30" ht="25.5">
      <c r="A21" s="4">
        <v>17</v>
      </c>
      <c r="B21" s="1" t="s">
        <v>68</v>
      </c>
      <c r="C21" s="5" t="s">
        <v>65</v>
      </c>
      <c r="D21" s="1" t="s">
        <v>66</v>
      </c>
      <c r="E21" s="1" t="s">
        <v>34</v>
      </c>
      <c r="F21" s="6">
        <v>43196</v>
      </c>
      <c r="G21" s="1"/>
      <c r="H21" s="6">
        <v>43206</v>
      </c>
      <c r="I21" s="4">
        <v>0</v>
      </c>
      <c r="J21" s="7">
        <v>1</v>
      </c>
      <c r="K21" s="7">
        <v>5700</v>
      </c>
      <c r="L21" s="7">
        <v>5700</v>
      </c>
      <c r="M21" s="4">
        <v>0</v>
      </c>
      <c r="N21" s="1"/>
      <c r="O21" s="8"/>
      <c r="P21" s="1"/>
      <c r="Q21" s="1"/>
      <c r="R21" s="1"/>
      <c r="S21" s="1"/>
      <c r="T21" s="9" t="str">
        <f>HYPERLINK("https://my.zakupki.prom.ua/cabinet/purchases/state_purchase/view/6774196")</f>
        <v>https://my.zakupki.prom.ua/cabinet/purchases/state_purchase/view/6774196</v>
      </c>
      <c r="U21" s="1" t="s">
        <v>35</v>
      </c>
      <c r="V21" s="4">
        <v>0</v>
      </c>
      <c r="W21" s="1"/>
      <c r="X21" s="1"/>
      <c r="Y21" s="1"/>
      <c r="Z21" s="1"/>
      <c r="AA21" s="1"/>
      <c r="AB21" s="1"/>
      <c r="AC21" s="1"/>
      <c r="AD21" s="1"/>
    </row>
    <row r="22" spans="1:30" ht="25.5">
      <c r="A22" s="4">
        <v>18</v>
      </c>
      <c r="B22" s="1" t="s">
        <v>69</v>
      </c>
      <c r="C22" s="5" t="s">
        <v>70</v>
      </c>
      <c r="D22" s="1" t="s">
        <v>71</v>
      </c>
      <c r="E22" s="1" t="s">
        <v>34</v>
      </c>
      <c r="F22" s="6">
        <v>43315</v>
      </c>
      <c r="G22" s="1"/>
      <c r="H22" s="6">
        <v>43323</v>
      </c>
      <c r="I22" s="4">
        <v>0</v>
      </c>
      <c r="J22" s="7">
        <v>1</v>
      </c>
      <c r="K22" s="7">
        <v>13500</v>
      </c>
      <c r="L22" s="7">
        <v>13500</v>
      </c>
      <c r="M22" s="4">
        <v>0</v>
      </c>
      <c r="N22" s="1"/>
      <c r="O22" s="8"/>
      <c r="P22" s="1"/>
      <c r="Q22" s="1"/>
      <c r="R22" s="1"/>
      <c r="S22" s="1"/>
      <c r="T22" s="9" t="str">
        <f>HYPERLINK("https://my.zakupki.prom.ua/cabinet/purchases/state_purchase/view/7889535")</f>
        <v>https://my.zakupki.prom.ua/cabinet/purchases/state_purchase/view/7889535</v>
      </c>
      <c r="U22" s="1" t="s">
        <v>35</v>
      </c>
      <c r="V22" s="4">
        <v>0</v>
      </c>
      <c r="W22" s="1"/>
      <c r="X22" s="1"/>
      <c r="Y22" s="1"/>
      <c r="Z22" s="1"/>
      <c r="AA22" s="1"/>
      <c r="AB22" s="1"/>
      <c r="AC22" s="1"/>
      <c r="AD22" s="1"/>
    </row>
    <row r="23" spans="1:30" ht="38.25">
      <c r="A23" s="4">
        <v>52</v>
      </c>
      <c r="B23" s="1" t="s">
        <v>80</v>
      </c>
      <c r="C23" s="5" t="s">
        <v>81</v>
      </c>
      <c r="D23" s="1" t="s">
        <v>71</v>
      </c>
      <c r="E23" s="1" t="s">
        <v>34</v>
      </c>
      <c r="F23" s="6">
        <v>43326</v>
      </c>
      <c r="G23" s="6">
        <v>43332</v>
      </c>
      <c r="H23" s="6">
        <v>43348</v>
      </c>
      <c r="I23" s="4">
        <v>1</v>
      </c>
      <c r="J23" s="7">
        <v>1</v>
      </c>
      <c r="K23" s="7">
        <v>13500</v>
      </c>
      <c r="L23" s="7">
        <v>13500</v>
      </c>
      <c r="M23" s="7">
        <v>13500</v>
      </c>
      <c r="N23" s="7">
        <v>13500</v>
      </c>
      <c r="O23" s="8" t="s">
        <v>78</v>
      </c>
      <c r="P23" s="7">
        <v>0</v>
      </c>
      <c r="Q23" s="7">
        <v>0</v>
      </c>
      <c r="R23" s="1" t="s">
        <v>78</v>
      </c>
      <c r="S23" s="1" t="s">
        <v>75</v>
      </c>
      <c r="T23" s="9" t="str">
        <f>HYPERLINK("https://my.zakupki.prom.ua/cabinet/purchases/state_purchase/view/7980908")</f>
        <v>https://my.zakupki.prom.ua/cabinet/purchases/state_purchase/view/7980908</v>
      </c>
      <c r="U23" s="1" t="s">
        <v>72</v>
      </c>
      <c r="V23" s="4">
        <v>0</v>
      </c>
      <c r="W23" s="1"/>
      <c r="X23" s="1" t="s">
        <v>82</v>
      </c>
      <c r="Y23" s="7">
        <v>13500</v>
      </c>
      <c r="Z23" s="1" t="s">
        <v>73</v>
      </c>
      <c r="AA23" s="1" t="s">
        <v>74</v>
      </c>
      <c r="AB23" s="1"/>
      <c r="AC23" s="1"/>
      <c r="AD23" s="1" t="s">
        <v>79</v>
      </c>
    </row>
    <row r="24" spans="1:30" ht="38.25">
      <c r="A24" s="4">
        <v>53</v>
      </c>
      <c r="B24" s="1" t="s">
        <v>83</v>
      </c>
      <c r="C24" s="5" t="s">
        <v>84</v>
      </c>
      <c r="D24" s="1" t="s">
        <v>77</v>
      </c>
      <c r="E24" s="1" t="s">
        <v>34</v>
      </c>
      <c r="F24" s="6">
        <v>43052</v>
      </c>
      <c r="G24" s="6">
        <v>43063</v>
      </c>
      <c r="H24" s="6">
        <v>43077</v>
      </c>
      <c r="I24" s="4">
        <v>1</v>
      </c>
      <c r="J24" s="7">
        <v>155</v>
      </c>
      <c r="K24" s="7">
        <v>4004.6</v>
      </c>
      <c r="L24" s="7">
        <v>25.836129032258064</v>
      </c>
      <c r="M24" s="7">
        <v>3968.33</v>
      </c>
      <c r="N24" s="7">
        <v>25.602129032258066</v>
      </c>
      <c r="O24" s="8" t="s">
        <v>85</v>
      </c>
      <c r="P24" s="7">
        <v>36.27</v>
      </c>
      <c r="Q24" s="7">
        <v>0.91</v>
      </c>
      <c r="R24" s="1" t="s">
        <v>85</v>
      </c>
      <c r="S24" s="1" t="s">
        <v>86</v>
      </c>
      <c r="T24" s="9" t="str">
        <f>HYPERLINK("https://my.zakupki.prom.ua/cabinet/purchases/state_purchase/view/4586131")</f>
        <v>https://my.zakupki.prom.ua/cabinet/purchases/state_purchase/view/4586131</v>
      </c>
      <c r="U24" s="1" t="s">
        <v>72</v>
      </c>
      <c r="V24" s="4">
        <v>0</v>
      </c>
      <c r="W24" s="1"/>
      <c r="X24" s="1" t="s">
        <v>87</v>
      </c>
      <c r="Y24" s="7">
        <v>3968.33</v>
      </c>
      <c r="Z24" s="1" t="s">
        <v>73</v>
      </c>
      <c r="AA24" s="1" t="s">
        <v>74</v>
      </c>
      <c r="AB24" s="1"/>
      <c r="AC24" s="1"/>
      <c r="AD24" s="1" t="s">
        <v>88</v>
      </c>
    </row>
    <row r="25" spans="1:30" ht="38.25">
      <c r="A25" s="4">
        <v>54</v>
      </c>
      <c r="B25" s="1" t="s">
        <v>89</v>
      </c>
      <c r="C25" s="5" t="s">
        <v>90</v>
      </c>
      <c r="D25" s="1" t="s">
        <v>66</v>
      </c>
      <c r="E25" s="1" t="s">
        <v>34</v>
      </c>
      <c r="F25" s="6">
        <v>42870</v>
      </c>
      <c r="G25" s="6">
        <v>42879</v>
      </c>
      <c r="H25" s="6">
        <v>42947</v>
      </c>
      <c r="I25" s="4">
        <v>3</v>
      </c>
      <c r="J25" s="7">
        <v>45</v>
      </c>
      <c r="K25" s="7">
        <v>9000</v>
      </c>
      <c r="L25" s="7">
        <v>200</v>
      </c>
      <c r="M25" s="7">
        <v>6050</v>
      </c>
      <c r="N25" s="7">
        <v>134.44444444444446</v>
      </c>
      <c r="O25" s="8" t="s">
        <v>91</v>
      </c>
      <c r="P25" s="7">
        <v>2950</v>
      </c>
      <c r="Q25" s="7">
        <v>32.78</v>
      </c>
      <c r="R25" s="1" t="s">
        <v>91</v>
      </c>
      <c r="S25" s="1" t="s">
        <v>92</v>
      </c>
      <c r="T25" s="9" t="str">
        <f>HYPERLINK("https://my.zakupki.prom.ua/cabinet/purchases/state_purchase/view/3048193")</f>
        <v>https://my.zakupki.prom.ua/cabinet/purchases/state_purchase/view/3048193</v>
      </c>
      <c r="U25" s="1" t="s">
        <v>72</v>
      </c>
      <c r="V25" s="4">
        <v>0</v>
      </c>
      <c r="W25" s="1"/>
      <c r="X25" s="1" t="s">
        <v>93</v>
      </c>
      <c r="Y25" s="7">
        <v>6050</v>
      </c>
      <c r="Z25" s="1" t="s">
        <v>73</v>
      </c>
      <c r="AA25" s="1" t="s">
        <v>74</v>
      </c>
      <c r="AB25" s="1"/>
      <c r="AC25" s="1"/>
      <c r="AD25" s="1" t="s">
        <v>94</v>
      </c>
    </row>
    <row r="26" spans="1:30" ht="38.25">
      <c r="A26" s="4">
        <v>55</v>
      </c>
      <c r="B26" s="1" t="s">
        <v>95</v>
      </c>
      <c r="C26" s="5" t="s">
        <v>96</v>
      </c>
      <c r="D26" s="1" t="s">
        <v>97</v>
      </c>
      <c r="E26" s="1" t="s">
        <v>34</v>
      </c>
      <c r="F26" s="6">
        <v>42655</v>
      </c>
      <c r="G26" s="6">
        <v>42662</v>
      </c>
      <c r="H26" s="6">
        <v>42670</v>
      </c>
      <c r="I26" s="4">
        <v>1</v>
      </c>
      <c r="J26" s="7">
        <v>1</v>
      </c>
      <c r="K26" s="7">
        <v>34848.8</v>
      </c>
      <c r="L26" s="7">
        <v>34848.8</v>
      </c>
      <c r="M26" s="7">
        <v>34648.8</v>
      </c>
      <c r="N26" s="7">
        <v>34648.8</v>
      </c>
      <c r="O26" s="8" t="s">
        <v>98</v>
      </c>
      <c r="P26" s="7">
        <v>200</v>
      </c>
      <c r="Q26" s="7">
        <v>0.57</v>
      </c>
      <c r="R26" s="1" t="s">
        <v>98</v>
      </c>
      <c r="S26" s="1" t="s">
        <v>99</v>
      </c>
      <c r="T26" s="9" t="str">
        <f>HYPERLINK("https://my.zakupki.prom.ua/cabinet/purchases/state_purchase/view/655624")</f>
        <v>https://my.zakupki.prom.ua/cabinet/purchases/state_purchase/view/655624</v>
      </c>
      <c r="U26" s="1" t="s">
        <v>72</v>
      </c>
      <c r="V26" s="4">
        <v>0</v>
      </c>
      <c r="W26" s="1"/>
      <c r="X26" s="1" t="s">
        <v>100</v>
      </c>
      <c r="Y26" s="7">
        <v>34648.8</v>
      </c>
      <c r="Z26" s="1" t="s">
        <v>73</v>
      </c>
      <c r="AA26" s="1" t="s">
        <v>74</v>
      </c>
      <c r="AB26" s="1"/>
      <c r="AC26" s="1"/>
      <c r="AD26" s="1" t="s">
        <v>101</v>
      </c>
    </row>
    <row r="27" spans="1:30" ht="38.25">
      <c r="A27" s="4">
        <v>56</v>
      </c>
      <c r="B27" s="1" t="s">
        <v>102</v>
      </c>
      <c r="C27" s="5" t="s">
        <v>32</v>
      </c>
      <c r="D27" s="1" t="s">
        <v>33</v>
      </c>
      <c r="E27" s="1" t="s">
        <v>34</v>
      </c>
      <c r="F27" s="6">
        <v>42439</v>
      </c>
      <c r="G27" s="6">
        <v>42441</v>
      </c>
      <c r="H27" s="6">
        <v>42678</v>
      </c>
      <c r="I27" s="4">
        <v>1</v>
      </c>
      <c r="J27" s="7">
        <v>3</v>
      </c>
      <c r="K27" s="7">
        <v>750</v>
      </c>
      <c r="L27" s="7">
        <v>250</v>
      </c>
      <c r="M27" s="7">
        <v>750</v>
      </c>
      <c r="N27" s="7">
        <v>250</v>
      </c>
      <c r="O27" s="8" t="s">
        <v>103</v>
      </c>
      <c r="P27" s="7">
        <v>0</v>
      </c>
      <c r="Q27" s="7">
        <v>0</v>
      </c>
      <c r="R27" s="1" t="s">
        <v>103</v>
      </c>
      <c r="S27" s="1" t="s">
        <v>76</v>
      </c>
      <c r="T27" s="9" t="str">
        <f>HYPERLINK("https://my.zakupki.prom.ua/cabinet/purchases/state_purchase/view/71852")</f>
        <v>https://my.zakupki.prom.ua/cabinet/purchases/state_purchase/view/71852</v>
      </c>
      <c r="U27" s="1" t="s">
        <v>72</v>
      </c>
      <c r="V27" s="4">
        <v>0</v>
      </c>
      <c r="W27" s="1"/>
      <c r="X27" s="1"/>
      <c r="Y27" s="7">
        <v>750</v>
      </c>
      <c r="Z27" s="1" t="s">
        <v>73</v>
      </c>
      <c r="AA27" s="1" t="s">
        <v>74</v>
      </c>
      <c r="AB27" s="1"/>
      <c r="AC27" s="1"/>
      <c r="AD27" s="1" t="s">
        <v>104</v>
      </c>
    </row>
    <row r="28" spans="1:30" ht="38.25">
      <c r="A28" s="4">
        <v>57</v>
      </c>
      <c r="B28" s="1" t="s">
        <v>105</v>
      </c>
      <c r="C28" s="5" t="s">
        <v>106</v>
      </c>
      <c r="D28" s="1" t="s">
        <v>107</v>
      </c>
      <c r="E28" s="1" t="s">
        <v>34</v>
      </c>
      <c r="F28" s="6">
        <v>42427</v>
      </c>
      <c r="G28" s="6">
        <v>42423</v>
      </c>
      <c r="H28" s="6">
        <v>42678</v>
      </c>
      <c r="I28" s="4">
        <v>14</v>
      </c>
      <c r="J28" s="7">
        <v>300</v>
      </c>
      <c r="K28" s="7">
        <v>12000</v>
      </c>
      <c r="L28" s="7">
        <v>40</v>
      </c>
      <c r="M28" s="7">
        <v>10000</v>
      </c>
      <c r="N28" s="7">
        <v>33.333333333333336</v>
      </c>
      <c r="O28" s="8" t="s">
        <v>108</v>
      </c>
      <c r="P28" s="7">
        <v>2000</v>
      </c>
      <c r="Q28" s="7">
        <v>16.67</v>
      </c>
      <c r="R28" s="1" t="s">
        <v>108</v>
      </c>
      <c r="S28" s="1" t="s">
        <v>109</v>
      </c>
      <c r="T28" s="9" t="str">
        <f>HYPERLINK("https://my.zakupki.prom.ua/cabinet/purchases/state_purchase/view/59881")</f>
        <v>https://my.zakupki.prom.ua/cabinet/purchases/state_purchase/view/59881</v>
      </c>
      <c r="U28" s="1" t="s">
        <v>72</v>
      </c>
      <c r="V28" s="4">
        <v>0</v>
      </c>
      <c r="W28" s="1"/>
      <c r="X28" s="1"/>
      <c r="Y28" s="7">
        <v>10000</v>
      </c>
      <c r="Z28" s="1" t="s">
        <v>73</v>
      </c>
      <c r="AA28" s="1" t="s">
        <v>74</v>
      </c>
      <c r="AB28" s="1"/>
      <c r="AC28" s="1"/>
      <c r="AD28" s="1" t="s">
        <v>110</v>
      </c>
    </row>
    <row r="29" spans="1:30" ht="38.25">
      <c r="A29" s="4">
        <v>58</v>
      </c>
      <c r="B29" s="1" t="s">
        <v>111</v>
      </c>
      <c r="C29" s="5" t="s">
        <v>112</v>
      </c>
      <c r="D29" s="1" t="s">
        <v>113</v>
      </c>
      <c r="E29" s="1" t="s">
        <v>34</v>
      </c>
      <c r="F29" s="6">
        <v>42427</v>
      </c>
      <c r="G29" s="6">
        <v>42423</v>
      </c>
      <c r="H29" s="6">
        <v>42678</v>
      </c>
      <c r="I29" s="4">
        <v>12</v>
      </c>
      <c r="J29" s="7">
        <v>200</v>
      </c>
      <c r="K29" s="7">
        <v>1600</v>
      </c>
      <c r="L29" s="7">
        <v>8</v>
      </c>
      <c r="M29" s="7">
        <v>535.37</v>
      </c>
      <c r="N29" s="7">
        <v>2.67685</v>
      </c>
      <c r="O29" s="8" t="s">
        <v>114</v>
      </c>
      <c r="P29" s="7">
        <v>1064.63</v>
      </c>
      <c r="Q29" s="7">
        <v>66.54</v>
      </c>
      <c r="R29" s="1" t="s">
        <v>114</v>
      </c>
      <c r="S29" s="1" t="s">
        <v>115</v>
      </c>
      <c r="T29" s="9" t="str">
        <f>HYPERLINK("https://my.zakupki.prom.ua/cabinet/purchases/state_purchase/view/59894")</f>
        <v>https://my.zakupki.prom.ua/cabinet/purchases/state_purchase/view/59894</v>
      </c>
      <c r="U29" s="1" t="s">
        <v>116</v>
      </c>
      <c r="V29" s="4">
        <v>0</v>
      </c>
      <c r="W29" s="1" t="s">
        <v>117</v>
      </c>
      <c r="X29" s="1"/>
      <c r="Y29" s="1"/>
      <c r="Z29" s="1"/>
      <c r="AA29" s="1"/>
      <c r="AB29" s="1"/>
      <c r="AC29" s="1"/>
      <c r="AD29" s="1" t="s">
        <v>118</v>
      </c>
    </row>
    <row r="30" spans="1:30" ht="38.25">
      <c r="A30" s="4">
        <v>59</v>
      </c>
      <c r="B30" s="1" t="s">
        <v>119</v>
      </c>
      <c r="C30" s="5" t="s">
        <v>120</v>
      </c>
      <c r="D30" s="1" t="s">
        <v>121</v>
      </c>
      <c r="E30" s="1" t="s">
        <v>34</v>
      </c>
      <c r="F30" s="6">
        <v>42427</v>
      </c>
      <c r="G30" s="6">
        <v>42423</v>
      </c>
      <c r="H30" s="6">
        <v>42678</v>
      </c>
      <c r="I30" s="4">
        <v>2</v>
      </c>
      <c r="J30" s="7">
        <v>300</v>
      </c>
      <c r="K30" s="7">
        <v>2400</v>
      </c>
      <c r="L30" s="7">
        <v>8</v>
      </c>
      <c r="M30" s="7">
        <v>2200</v>
      </c>
      <c r="N30" s="7">
        <v>7.333333333333333</v>
      </c>
      <c r="O30" s="8" t="s">
        <v>122</v>
      </c>
      <c r="P30" s="7">
        <v>200</v>
      </c>
      <c r="Q30" s="7">
        <v>8.33</v>
      </c>
      <c r="R30" s="1" t="s">
        <v>122</v>
      </c>
      <c r="S30" s="1" t="s">
        <v>123</v>
      </c>
      <c r="T30" s="9" t="str">
        <f>HYPERLINK("https://my.zakupki.prom.ua/cabinet/purchases/state_purchase/view/59907")</f>
        <v>https://my.zakupki.prom.ua/cabinet/purchases/state_purchase/view/59907</v>
      </c>
      <c r="U30" s="1" t="s">
        <v>72</v>
      </c>
      <c r="V30" s="4">
        <v>0</v>
      </c>
      <c r="W30" s="1"/>
      <c r="X30" s="1"/>
      <c r="Y30" s="7">
        <v>2200</v>
      </c>
      <c r="Z30" s="1" t="s">
        <v>73</v>
      </c>
      <c r="AA30" s="1" t="s">
        <v>74</v>
      </c>
      <c r="AB30" s="1"/>
      <c r="AC30" s="1"/>
      <c r="AD30" s="1" t="s">
        <v>124</v>
      </c>
    </row>
    <row r="31" spans="1:30" ht="38.25">
      <c r="A31" s="4">
        <v>60</v>
      </c>
      <c r="B31" s="1" t="s">
        <v>125</v>
      </c>
      <c r="C31" s="5" t="s">
        <v>126</v>
      </c>
      <c r="D31" s="1" t="s">
        <v>121</v>
      </c>
      <c r="E31" s="1" t="s">
        <v>34</v>
      </c>
      <c r="F31" s="6">
        <v>42427</v>
      </c>
      <c r="G31" s="6">
        <v>42423</v>
      </c>
      <c r="H31" s="6">
        <v>42678</v>
      </c>
      <c r="I31" s="4">
        <v>3</v>
      </c>
      <c r="J31" s="7">
        <v>50</v>
      </c>
      <c r="K31" s="7">
        <v>6000</v>
      </c>
      <c r="L31" s="7">
        <v>120</v>
      </c>
      <c r="M31" s="7">
        <v>3678</v>
      </c>
      <c r="N31" s="7">
        <v>73.56</v>
      </c>
      <c r="O31" s="8" t="s">
        <v>127</v>
      </c>
      <c r="P31" s="7">
        <v>2322</v>
      </c>
      <c r="Q31" s="7">
        <v>38.7</v>
      </c>
      <c r="R31" s="1" t="s">
        <v>127</v>
      </c>
      <c r="S31" s="1" t="s">
        <v>128</v>
      </c>
      <c r="T31" s="9" t="str">
        <f>HYPERLINK("https://my.zakupki.prom.ua/cabinet/purchases/state_purchase/view/59934")</f>
        <v>https://my.zakupki.prom.ua/cabinet/purchases/state_purchase/view/59934</v>
      </c>
      <c r="U31" s="1" t="s">
        <v>72</v>
      </c>
      <c r="V31" s="4">
        <v>0</v>
      </c>
      <c r="W31" s="1"/>
      <c r="X31" s="1"/>
      <c r="Y31" s="7">
        <v>3678</v>
      </c>
      <c r="Z31" s="1" t="s">
        <v>73</v>
      </c>
      <c r="AA31" s="1" t="s">
        <v>74</v>
      </c>
      <c r="AB31" s="1"/>
      <c r="AC31" s="1"/>
      <c r="AD31" s="1" t="s">
        <v>129</v>
      </c>
    </row>
    <row r="32" spans="1:30" ht="38.25">
      <c r="A32" s="4">
        <v>61</v>
      </c>
      <c r="B32" s="1" t="s">
        <v>130</v>
      </c>
      <c r="C32" s="5" t="s">
        <v>131</v>
      </c>
      <c r="D32" s="1" t="s">
        <v>132</v>
      </c>
      <c r="E32" s="1" t="s">
        <v>34</v>
      </c>
      <c r="F32" s="6">
        <v>42427</v>
      </c>
      <c r="G32" s="6">
        <v>42423</v>
      </c>
      <c r="H32" s="6">
        <v>42678</v>
      </c>
      <c r="I32" s="4">
        <v>3</v>
      </c>
      <c r="J32" s="7">
        <v>1</v>
      </c>
      <c r="K32" s="7">
        <v>10000</v>
      </c>
      <c r="L32" s="7">
        <v>10000</v>
      </c>
      <c r="M32" s="7">
        <v>6500</v>
      </c>
      <c r="N32" s="7">
        <v>6500</v>
      </c>
      <c r="O32" s="8" t="s">
        <v>133</v>
      </c>
      <c r="P32" s="7">
        <v>3500</v>
      </c>
      <c r="Q32" s="7">
        <v>35</v>
      </c>
      <c r="R32" s="1" t="s">
        <v>133</v>
      </c>
      <c r="S32" s="1" t="s">
        <v>134</v>
      </c>
      <c r="T32" s="9" t="str">
        <f>HYPERLINK("https://my.zakupki.prom.ua/cabinet/purchases/state_purchase/view/59961")</f>
        <v>https://my.zakupki.prom.ua/cabinet/purchases/state_purchase/view/59961</v>
      </c>
      <c r="U32" s="1" t="s">
        <v>72</v>
      </c>
      <c r="V32" s="4">
        <v>0</v>
      </c>
      <c r="W32" s="1"/>
      <c r="X32" s="1"/>
      <c r="Y32" s="7">
        <v>6500</v>
      </c>
      <c r="Z32" s="1" t="s">
        <v>73</v>
      </c>
      <c r="AA32" s="1" t="s">
        <v>74</v>
      </c>
      <c r="AB32" s="1"/>
      <c r="AC32" s="1"/>
      <c r="AD32" s="1" t="s">
        <v>135</v>
      </c>
    </row>
    <row r="33" spans="1:30" ht="38.25">
      <c r="A33" s="4">
        <v>62</v>
      </c>
      <c r="B33" s="1" t="s">
        <v>136</v>
      </c>
      <c r="C33" s="5" t="s">
        <v>137</v>
      </c>
      <c r="D33" s="1" t="s">
        <v>138</v>
      </c>
      <c r="E33" s="1" t="s">
        <v>34</v>
      </c>
      <c r="F33" s="6">
        <v>42427</v>
      </c>
      <c r="G33" s="6">
        <v>42422</v>
      </c>
      <c r="H33" s="6">
        <v>42678</v>
      </c>
      <c r="I33" s="4">
        <v>1</v>
      </c>
      <c r="J33" s="7">
        <v>1</v>
      </c>
      <c r="K33" s="7">
        <v>4000</v>
      </c>
      <c r="L33" s="7">
        <v>4000</v>
      </c>
      <c r="M33" s="7">
        <v>3960</v>
      </c>
      <c r="N33" s="7">
        <v>3960</v>
      </c>
      <c r="O33" s="8" t="s">
        <v>139</v>
      </c>
      <c r="P33" s="7">
        <v>40</v>
      </c>
      <c r="Q33" s="7">
        <v>1</v>
      </c>
      <c r="R33" s="1" t="s">
        <v>139</v>
      </c>
      <c r="S33" s="1" t="s">
        <v>140</v>
      </c>
      <c r="T33" s="9" t="str">
        <f>HYPERLINK("https://my.zakupki.prom.ua/cabinet/purchases/state_purchase/view/60042")</f>
        <v>https://my.zakupki.prom.ua/cabinet/purchases/state_purchase/view/60042</v>
      </c>
      <c r="U33" s="1" t="s">
        <v>72</v>
      </c>
      <c r="V33" s="4">
        <v>0</v>
      </c>
      <c r="W33" s="1"/>
      <c r="X33" s="1"/>
      <c r="Y33" s="7">
        <v>3960</v>
      </c>
      <c r="Z33" s="1" t="s">
        <v>73</v>
      </c>
      <c r="AA33" s="1" t="s">
        <v>74</v>
      </c>
      <c r="AB33" s="1"/>
      <c r="AC33" s="1"/>
      <c r="AD33" s="1" t="s">
        <v>141</v>
      </c>
    </row>
    <row r="34" spans="1:30" ht="38.25">
      <c r="A34" s="4">
        <v>63</v>
      </c>
      <c r="B34" s="1" t="s">
        <v>142</v>
      </c>
      <c r="C34" s="5" t="s">
        <v>90</v>
      </c>
      <c r="D34" s="1" t="s">
        <v>143</v>
      </c>
      <c r="E34" s="1" t="s">
        <v>34</v>
      </c>
      <c r="F34" s="6">
        <v>42427</v>
      </c>
      <c r="G34" s="6">
        <v>42422</v>
      </c>
      <c r="H34" s="6">
        <v>42678</v>
      </c>
      <c r="I34" s="4">
        <v>1</v>
      </c>
      <c r="J34" s="7">
        <v>1</v>
      </c>
      <c r="K34" s="7">
        <v>2000</v>
      </c>
      <c r="L34" s="7">
        <v>2000</v>
      </c>
      <c r="M34" s="7">
        <v>1991</v>
      </c>
      <c r="N34" s="7">
        <v>1991</v>
      </c>
      <c r="O34" s="8" t="s">
        <v>144</v>
      </c>
      <c r="P34" s="7">
        <v>9</v>
      </c>
      <c r="Q34" s="7">
        <v>0.45</v>
      </c>
      <c r="R34" s="1" t="s">
        <v>144</v>
      </c>
      <c r="S34" s="1" t="s">
        <v>92</v>
      </c>
      <c r="T34" s="9" t="str">
        <f>HYPERLINK("https://my.zakupki.prom.ua/cabinet/purchases/state_purchase/view/60063")</f>
        <v>https://my.zakupki.prom.ua/cabinet/purchases/state_purchase/view/60063</v>
      </c>
      <c r="U34" s="1" t="s">
        <v>72</v>
      </c>
      <c r="V34" s="4">
        <v>0</v>
      </c>
      <c r="W34" s="1"/>
      <c r="X34" s="1"/>
      <c r="Y34" s="7">
        <v>1991</v>
      </c>
      <c r="Z34" s="1" t="s">
        <v>73</v>
      </c>
      <c r="AA34" s="1" t="s">
        <v>74</v>
      </c>
      <c r="AB34" s="1"/>
      <c r="AC34" s="1"/>
      <c r="AD34" s="1" t="s">
        <v>145</v>
      </c>
    </row>
    <row r="35" spans="1:30" ht="38.25">
      <c r="A35" s="4">
        <v>64</v>
      </c>
      <c r="B35" s="1" t="s">
        <v>146</v>
      </c>
      <c r="C35" s="5" t="s">
        <v>147</v>
      </c>
      <c r="D35" s="1" t="s">
        <v>148</v>
      </c>
      <c r="E35" s="1" t="s">
        <v>34</v>
      </c>
      <c r="F35" s="6">
        <v>42427</v>
      </c>
      <c r="G35" s="6">
        <v>42422</v>
      </c>
      <c r="H35" s="6">
        <v>42678</v>
      </c>
      <c r="I35" s="4">
        <v>1</v>
      </c>
      <c r="J35" s="7">
        <v>1</v>
      </c>
      <c r="K35" s="7">
        <v>3000</v>
      </c>
      <c r="L35" s="7">
        <v>3000</v>
      </c>
      <c r="M35" s="7">
        <v>2880</v>
      </c>
      <c r="N35" s="7">
        <v>2880</v>
      </c>
      <c r="O35" s="8" t="s">
        <v>139</v>
      </c>
      <c r="P35" s="7">
        <v>120</v>
      </c>
      <c r="Q35" s="7">
        <v>4</v>
      </c>
      <c r="R35" s="1" t="s">
        <v>139</v>
      </c>
      <c r="S35" s="1" t="s">
        <v>140</v>
      </c>
      <c r="T35" s="9" t="str">
        <f>HYPERLINK("https://my.zakupki.prom.ua/cabinet/purchases/state_purchase/view/60106")</f>
        <v>https://my.zakupki.prom.ua/cabinet/purchases/state_purchase/view/60106</v>
      </c>
      <c r="U35" s="1" t="s">
        <v>72</v>
      </c>
      <c r="V35" s="4">
        <v>0</v>
      </c>
      <c r="W35" s="1"/>
      <c r="X35" s="1"/>
      <c r="Y35" s="7">
        <v>2880</v>
      </c>
      <c r="Z35" s="1" t="s">
        <v>73</v>
      </c>
      <c r="AA35" s="1" t="s">
        <v>74</v>
      </c>
      <c r="AB35" s="1"/>
      <c r="AC35" s="1"/>
      <c r="AD35" s="1" t="s">
        <v>141</v>
      </c>
    </row>
    <row r="36" spans="1:30" ht="38.25">
      <c r="A36" s="4">
        <v>65</v>
      </c>
      <c r="B36" s="1" t="s">
        <v>149</v>
      </c>
      <c r="C36" s="5" t="s">
        <v>150</v>
      </c>
      <c r="D36" s="1" t="s">
        <v>148</v>
      </c>
      <c r="E36" s="1" t="s">
        <v>34</v>
      </c>
      <c r="F36" s="6">
        <v>42427</v>
      </c>
      <c r="G36" s="6">
        <v>42401</v>
      </c>
      <c r="H36" s="6">
        <v>42678</v>
      </c>
      <c r="I36" s="4">
        <v>1</v>
      </c>
      <c r="J36" s="7">
        <v>12</v>
      </c>
      <c r="K36" s="7">
        <v>102</v>
      </c>
      <c r="L36" s="7">
        <v>8.5</v>
      </c>
      <c r="M36" s="7">
        <v>100</v>
      </c>
      <c r="N36" s="7">
        <v>8.333333333333334</v>
      </c>
      <c r="O36" s="8" t="s">
        <v>151</v>
      </c>
      <c r="P36" s="7">
        <v>2</v>
      </c>
      <c r="Q36" s="7">
        <v>1.96</v>
      </c>
      <c r="R36" s="1" t="s">
        <v>151</v>
      </c>
      <c r="S36" s="1" t="s">
        <v>152</v>
      </c>
      <c r="T36" s="9" t="str">
        <f>HYPERLINK("https://my.zakupki.prom.ua/cabinet/purchases/state_purchase/view/51221")</f>
        <v>https://my.zakupki.prom.ua/cabinet/purchases/state_purchase/view/51221</v>
      </c>
      <c r="U36" s="1" t="s">
        <v>72</v>
      </c>
      <c r="V36" s="4">
        <v>0</v>
      </c>
      <c r="W36" s="1"/>
      <c r="X36" s="1"/>
      <c r="Y36" s="7">
        <v>100</v>
      </c>
      <c r="Z36" s="1" t="s">
        <v>73</v>
      </c>
      <c r="AA36" s="1" t="s">
        <v>74</v>
      </c>
      <c r="AB36" s="1"/>
      <c r="AC36" s="1"/>
      <c r="AD36" s="1" t="s">
        <v>153</v>
      </c>
    </row>
    <row r="37" ht="12.75">
      <c r="A37" s="1" t="s">
        <v>154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ДМШ7</cp:lastModifiedBy>
  <dcterms:modified xsi:type="dcterms:W3CDTF">2021-11-02T12:50:10Z</dcterms:modified>
  <cp:category/>
  <cp:version/>
  <cp:contentType/>
  <cp:contentStatus/>
</cp:coreProperties>
</file>