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-120" yWindow="-120" windowWidth="20730" windowHeight="11760" tabRatio="609"/>
  </bookViews>
  <sheets>
    <sheet name="фін звіт ІІІ кв-л 2022" sheetId="6" r:id="rId1"/>
  </sheets>
  <definedNames>
    <definedName name="_xlnm.Print_Area" localSheetId="0">'фін звіт ІІІ кв-л 2022'!$A$1:$J$88</definedName>
  </definedNames>
  <calcPr calcId="114210"/>
</workbook>
</file>

<file path=xl/calcChain.xml><?xml version="1.0" encoding="utf-8"?>
<calcChain xmlns="http://schemas.openxmlformats.org/spreadsheetml/2006/main">
  <c r="H45" i="6"/>
  <c r="G45"/>
  <c r="D45"/>
  <c r="C45"/>
  <c r="D43"/>
  <c r="C43"/>
  <c r="F43"/>
  <c r="H43"/>
  <c r="G43"/>
  <c r="J43"/>
  <c r="H13"/>
  <c r="H18"/>
  <c r="H16"/>
  <c r="H54"/>
  <c r="H40"/>
  <c r="H46"/>
  <c r="H41"/>
  <c r="H65"/>
  <c r="J44"/>
  <c r="J45"/>
  <c r="I44"/>
  <c r="I45"/>
  <c r="I43"/>
  <c r="F44"/>
  <c r="F45"/>
  <c r="E44"/>
  <c r="E45"/>
  <c r="E43"/>
  <c r="H59"/>
  <c r="G46"/>
  <c r="G59"/>
  <c r="G41"/>
  <c r="D59"/>
  <c r="D46"/>
  <c r="D41"/>
  <c r="C46"/>
  <c r="C59"/>
  <c r="C41"/>
  <c r="G18"/>
  <c r="D18"/>
  <c r="C18"/>
  <c r="J27"/>
  <c r="I27"/>
  <c r="F27"/>
  <c r="E27"/>
  <c r="J75"/>
  <c r="I75"/>
  <c r="F75"/>
  <c r="E75"/>
  <c r="J74"/>
  <c r="I74"/>
  <c r="F74"/>
  <c r="E74"/>
  <c r="J73"/>
  <c r="I73"/>
  <c r="F73"/>
  <c r="E73"/>
  <c r="J72"/>
  <c r="I72"/>
  <c r="F72"/>
  <c r="E72"/>
  <c r="J71"/>
  <c r="I71"/>
  <c r="F71"/>
  <c r="E71"/>
  <c r="J70"/>
  <c r="I70"/>
  <c r="F70"/>
  <c r="E70"/>
  <c r="H69"/>
  <c r="G69"/>
  <c r="J69"/>
  <c r="D69"/>
  <c r="C69"/>
  <c r="J67"/>
  <c r="F67"/>
  <c r="J63"/>
  <c r="I63"/>
  <c r="F63"/>
  <c r="E63"/>
  <c r="J62"/>
  <c r="I62"/>
  <c r="F62"/>
  <c r="E62"/>
  <c r="J61"/>
  <c r="I61"/>
  <c r="F61"/>
  <c r="E61"/>
  <c r="J60"/>
  <c r="I60"/>
  <c r="F60"/>
  <c r="E60"/>
  <c r="J58"/>
  <c r="I58"/>
  <c r="F58"/>
  <c r="E58"/>
  <c r="J57"/>
  <c r="I57"/>
  <c r="F57"/>
  <c r="E57"/>
  <c r="J56"/>
  <c r="I56"/>
  <c r="F56"/>
  <c r="E56"/>
  <c r="J55"/>
  <c r="I55"/>
  <c r="F55"/>
  <c r="E55"/>
  <c r="G54"/>
  <c r="J54"/>
  <c r="D54"/>
  <c r="C54"/>
  <c r="J52"/>
  <c r="I52"/>
  <c r="F52"/>
  <c r="E52"/>
  <c r="J51"/>
  <c r="I51"/>
  <c r="F51"/>
  <c r="E51"/>
  <c r="J50"/>
  <c r="I50"/>
  <c r="F50"/>
  <c r="E50"/>
  <c r="J49"/>
  <c r="I49"/>
  <c r="F49"/>
  <c r="E49"/>
  <c r="J48"/>
  <c r="I48"/>
  <c r="F48"/>
  <c r="E48"/>
  <c r="J47"/>
  <c r="I47"/>
  <c r="F47"/>
  <c r="E47"/>
  <c r="J46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I18"/>
  <c r="J18"/>
  <c r="E18"/>
  <c r="F18"/>
  <c r="J17"/>
  <c r="I17"/>
  <c r="F17"/>
  <c r="E17"/>
  <c r="G16"/>
  <c r="J16"/>
  <c r="D16"/>
  <c r="C16"/>
  <c r="E16"/>
  <c r="J15"/>
  <c r="I15"/>
  <c r="F15"/>
  <c r="E15"/>
  <c r="J14"/>
  <c r="I14"/>
  <c r="F14"/>
  <c r="E14"/>
  <c r="G13"/>
  <c r="I13"/>
  <c r="D13"/>
  <c r="C13"/>
  <c r="E13"/>
  <c r="I59"/>
  <c r="F54"/>
  <c r="J59"/>
  <c r="I54"/>
  <c r="F69"/>
  <c r="J41"/>
  <c r="I46"/>
  <c r="F59"/>
  <c r="F41"/>
  <c r="E41"/>
  <c r="F16"/>
  <c r="C40"/>
  <c r="C65"/>
  <c r="C66"/>
  <c r="D40"/>
  <c r="D65"/>
  <c r="I41"/>
  <c r="G40"/>
  <c r="G65"/>
  <c r="G66"/>
  <c r="I16"/>
  <c r="E46"/>
  <c r="E54"/>
  <c r="E59"/>
  <c r="F46"/>
  <c r="F13"/>
  <c r="J13"/>
  <c r="E69"/>
  <c r="I69"/>
  <c r="F40"/>
  <c r="E40"/>
  <c r="I40"/>
  <c r="J40"/>
  <c r="D66"/>
  <c r="E65"/>
  <c r="F65"/>
  <c r="H66"/>
  <c r="J65"/>
  <c r="I65"/>
  <c r="I66"/>
  <c r="J66"/>
  <c r="E66"/>
  <c r="F66"/>
</calcChain>
</file>

<file path=xl/sharedStrings.xml><?xml version="1.0" encoding="utf-8"?>
<sst xmlns="http://schemas.openxmlformats.org/spreadsheetml/2006/main" count="112" uniqueCount="103">
  <si>
    <t>Код рядка</t>
  </si>
  <si>
    <t>Показники </t>
  </si>
  <si>
    <t>1 </t>
  </si>
  <si>
    <t>2 </t>
  </si>
  <si>
    <t>(підпис)</t>
  </si>
  <si>
    <t>Штатна чисельність працівників</t>
  </si>
  <si>
    <t xml:space="preserve">   благодійні внески, гранти та дарунки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</si>
  <si>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</si>
  <si>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</si>
  <si>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</si>
  <si>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</si>
  <si>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</si>
  <si>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</si>
  <si>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</si>
  <si>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</si>
  <si>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</si>
  <si>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 xml:space="preserve">   плата за послуги, що надаються згідно з основною діяльністю (платні послуги)</t>
  </si>
  <si>
    <t>грн.</t>
  </si>
  <si>
    <t>надходження коштів як компенсація орендарем комунальних послуг</t>
  </si>
  <si>
    <t>Інші надходження (дохід) (розписати)</t>
  </si>
  <si>
    <t>відхилення, +/-</t>
  </si>
  <si>
    <t>відхилення, %</t>
  </si>
  <si>
    <t>до Порядку складання фінансового плану комунальним некомерційним підприємством та контролю за його виконанням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</si>
  <si>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</si>
  <si>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</si>
  <si>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</si>
  <si>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</si>
  <si>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</si>
  <si>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1020</t>
  </si>
  <si>
    <t xml:space="preserve">Дохід з місцевого бюджету </t>
  </si>
  <si>
    <t>1021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</si>
  <si>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</si>
  <si>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</si>
  <si>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</si>
  <si>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</si>
  <si>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</si>
  <si>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</si>
  <si>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</si>
  <si>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</si>
  <si>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</si>
  <si>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</si>
  <si>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</si>
  <si>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</si>
  <si>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</si>
  <si>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</si>
  <si>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</si>
  <si>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</si>
  <si>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</si>
  <si>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</si>
  <si>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</si>
  <si>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</si>
  <si>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</si>
  <si>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</si>
  <si>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капітальне будівництво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</si>
  <si>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</si>
  <si>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</si>
  <si>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</si>
  <si>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</si>
  <si>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</si>
  <si>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</si>
  <si>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</si>
  <si>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</si>
  <si>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</si>
  <si>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</si>
  <si>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</si>
  <si>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</si>
  <si>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</si>
  <si>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</si>
  <si>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</si>
  <si>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</si>
  <si>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</si>
  <si>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</si>
  <si>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</si>
  <si>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</si>
  <si>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</si>
  <si>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</si>
  <si>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</si>
  <si>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</si>
  <si>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Додаток 2</t>
  </si>
  <si>
    <t>ЗВІТ ПРО ВИКОНАННЯ ФІНАНСОВОГО ПЛАНУ</t>
  </si>
  <si>
    <t>Звітний період наростаючим підсумком з початку року</t>
  </si>
  <si>
    <t>план</t>
  </si>
  <si>
    <t>факт</t>
  </si>
  <si>
    <t>Дохід (виручка) від реалізації продукції (товарів, робіт, послуг), у т.ч.:</t>
  </si>
  <si>
    <t>Дохід (виручка) за рахунок коштів бюджету міста</t>
  </si>
  <si>
    <t>Інші доходи, у т.ч.:</t>
  </si>
  <si>
    <t>Видатки від інвестиційної діяльності, у т.ч.:</t>
  </si>
  <si>
    <t>ФІНАНСОВИЙ РЕЗУЛЬТАТ ПОВИНЕН СПІВПОДАТИ З ФІНАНСОВИМ РЕЗУЛЬТАТОМ ФОРМИ 2-М</t>
  </si>
  <si>
    <t>на період</t>
  </si>
  <si>
    <t>інші необоротни матеріальни активи</t>
  </si>
  <si>
    <t>нематеріальні активи</t>
  </si>
  <si>
    <t>основні засоби</t>
  </si>
  <si>
    <t>І. Доходи</t>
  </si>
  <si>
    <t>Генеральний директор</t>
  </si>
  <si>
    <t>Головний бухгалтер</t>
  </si>
  <si>
    <t>Віктор ДУБОВИК</t>
  </si>
  <si>
    <t>Олена СЕРЕБРЯНСЬКА</t>
  </si>
  <si>
    <t>Інші надходження (дохід) відшкодув.за стажування лікарів-інтернів(обл.бюдж.)</t>
  </si>
  <si>
    <t xml:space="preserve">   інші (єкологічний податок)</t>
  </si>
  <si>
    <t xml:space="preserve"> комунального некомерційного підприємства "Дніпровський центр первинної медико - санітарної допомоги № 7" Дніпровської міської ради</t>
  </si>
  <si>
    <t xml:space="preserve"> </t>
  </si>
  <si>
    <t>за  ІІІ квартал 2022 рік</t>
  </si>
  <si>
    <t>Звітний період (_ІІІ_квартал _2022__року)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</si>
</sst>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_(&quot;$&quot;* #,##0.00_);_(&quot;$&quot;* \(#,##0.00\);_(&quot;$&quot;* &quot;-&quot;??_);_(@_)"/>
    <numFmt numFmtId="166" formatCode="#,##0.0"/>
    <numFmt numFmtId="167" formatCode="#,##0.00_ ;\-#,##0.00\ "/>
  </numFmts>
  <fonts count="22">
    <font>
      <sz val="11"/>
      <color theme="1"/>
      <name val="Calibri"/>
      <family val="2"/>
      <charset val="204"/>
      <scheme val="minor"/>
    </font>
    <font>
      <sz val="13.5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indexed="10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indexed="8"/>
      <name val="Calibri"/>
      <family val="2"/>
      <charset val="204"/>
    </font>
    <font>
      <b/>
      <sz val="13.5"/>
      <color indexed="10"/>
      <name val="Calibri"/>
      <family val="2"/>
      <charset val="204"/>
    </font>
    <font>
      <b/>
      <sz val="13.5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5" fillId="0" borderId="0"/>
    <xf numFmtId="0" fontId="21" fillId="0" borderId="0"/>
    <xf numFmtId="0" fontId="14" fillId="0" borderId="0"/>
  </cellStyleXfs>
  <cellXfs count="145">
    <xf numFmtId="0" fontId="0" fillId="0" borderId="0" xfId="0"/>
    <xf numFmtId="0" fontId="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2" xfId="0" applyFont="1" applyFill="1" applyBorder="1" applyAlignment="1" applyProtection="1">
      <alignment horizontal="justify" vertical="center" wrapText="1"/>
      <protection locked="0"/>
    </xf>
    <xf numFmtId="0" fontId="1" fillId="3" borderId="0" xfId="3" applyFont="1" applyFill="1"/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4" fillId="0" borderId="0" xfId="3" applyFont="1"/>
    <xf numFmtId="0" fontId="11" fillId="2" borderId="1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10" fillId="2" borderId="0" xfId="3" applyFont="1" applyFill="1" applyBorder="1"/>
    <xf numFmtId="0" fontId="10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0" borderId="3" xfId="3" applyFont="1" applyBorder="1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" fontId="5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justify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12" fillId="3" borderId="0" xfId="3" applyFont="1" applyFill="1"/>
    <xf numFmtId="0" fontId="16" fillId="0" borderId="3" xfId="0" applyFont="1" applyBorder="1" applyAlignment="1" applyProtection="1">
      <alignment horizontal="center"/>
      <protection locked="0"/>
    </xf>
    <xf numFmtId="0" fontId="17" fillId="3" borderId="0" xfId="3" applyFont="1" applyFill="1"/>
    <xf numFmtId="167" fontId="5" fillId="0" borderId="3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/>
    </xf>
    <xf numFmtId="167" fontId="5" fillId="2" borderId="8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center" vertical="center" wrapText="1"/>
    </xf>
    <xf numFmtId="167" fontId="2" fillId="0" borderId="9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5" fillId="0" borderId="9" xfId="0" applyNumberFormat="1" applyFont="1" applyFill="1" applyBorder="1" applyAlignment="1">
      <alignment horizontal="center" vertical="center" wrapText="1"/>
    </xf>
    <xf numFmtId="167" fontId="5" fillId="0" borderId="6" xfId="0" applyNumberFormat="1" applyFont="1" applyFill="1" applyBorder="1" applyAlignment="1">
      <alignment horizontal="center" vertical="center" wrapText="1"/>
    </xf>
    <xf numFmtId="167" fontId="2" fillId="0" borderId="8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Protection="1">
      <protection locked="0"/>
    </xf>
    <xf numFmtId="0" fontId="1" fillId="0" borderId="0" xfId="0" applyFont="1" applyFill="1" applyProtection="1">
      <protection locked="0"/>
    </xf>
    <xf numFmtId="167" fontId="5" fillId="0" borderId="12" xfId="0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6" fillId="0" borderId="0" xfId="3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19" xfId="3" applyFont="1" applyFill="1" applyBorder="1" applyAlignment="1">
      <alignment horizontal="center" vertical="center" wrapText="1"/>
    </xf>
    <xf numFmtId="0" fontId="11" fillId="2" borderId="20" xfId="3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3" borderId="0" xfId="3" applyFont="1" applyFill="1" applyBorder="1" applyAlignment="1">
      <alignment horizontal="left" vertical="center" wrapText="1"/>
    </xf>
    <xf numFmtId="0" fontId="9" fillId="0" borderId="0" xfId="3" applyFont="1" applyAlignment="1" applyProtection="1">
      <alignment horizontal="center" vertical="center" wrapText="1"/>
      <protection locked="0"/>
    </xf>
    <xf numFmtId="0" fontId="19" fillId="0" borderId="18" xfId="3" applyFont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>
      <alignment horizontal="center"/>
    </xf>
    <xf numFmtId="0" fontId="20" fillId="0" borderId="0" xfId="3" applyFont="1" applyAlignment="1" applyProtection="1">
      <alignment horizontal="left" vertical="center" wrapText="1"/>
      <protection locked="0"/>
    </xf>
    <xf numFmtId="0" fontId="18" fillId="2" borderId="0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5">
    <cellStyle name="Денежный 2" xfId="1"/>
    <cellStyle name="Звичайний 2" xfId="2"/>
    <cellStyle name="Звичайний 2 2" xfId="3"/>
    <cellStyle name="Обычный" xfId="0" builtinId="0"/>
    <cellStyle name="Обычн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view="pageBreakPreview" zoomScale="60" zoomScaleNormal="75" workbookViewId="0">
      <selection activeCell="M17" sqref="M17"/>
    </sheetView>
  </sheetViews>
  <sheetFormatPr defaultRowHeight="18"/>
  <cols>
    <col min="1" max="1" width="74.7109375" style="23" customWidth="1"/>
    <col min="2" max="2" width="8.140625" style="23" customWidth="1"/>
    <col min="3" max="3" width="22.7109375" style="21" customWidth="1"/>
    <col min="4" max="4" width="21.28515625" style="21" customWidth="1"/>
    <col min="5" max="5" width="18.7109375" style="21" customWidth="1"/>
    <col min="6" max="6" width="13.7109375" style="21" customWidth="1"/>
    <col min="7" max="7" width="18.28515625" style="21" customWidth="1"/>
    <col min="8" max="8" width="18.140625" style="21" customWidth="1"/>
    <col min="9" max="9" width="21.7109375" style="21" customWidth="1"/>
    <col min="10" max="10" width="17.5703125" style="21" customWidth="1"/>
    <col min="11" max="11" width="12.7109375" style="5" customWidth="1"/>
    <col min="12" max="12" width="18" style="1" customWidth="1"/>
    <col min="13" max="13" width="16.28515625" style="1" customWidth="1"/>
    <col min="14" max="16384" width="9.140625" style="1"/>
  </cols>
  <sheetData>
    <row r="1" spans="1:10" ht="18.75" customHeight="1">
      <c r="A1" s="30"/>
      <c r="B1" s="30"/>
      <c r="C1" s="31"/>
      <c r="E1" s="32" t="s">
        <v>78</v>
      </c>
      <c r="F1" s="33"/>
      <c r="G1" s="33"/>
      <c r="H1" s="34"/>
    </row>
    <row r="2" spans="1:10" ht="13.9" customHeight="1">
      <c r="A2" s="30"/>
      <c r="B2" s="30"/>
      <c r="C2" s="31"/>
      <c r="E2" s="133" t="s">
        <v>22</v>
      </c>
      <c r="F2" s="133"/>
      <c r="G2" s="133"/>
      <c r="H2" s="133"/>
      <c r="I2" s="133"/>
      <c r="J2" s="133"/>
    </row>
    <row r="3" spans="1:10" ht="13.5" customHeight="1">
      <c r="A3" s="35"/>
      <c r="B3" s="30"/>
      <c r="C3" s="31"/>
      <c r="E3" s="36"/>
      <c r="F3" s="36"/>
      <c r="G3" s="36"/>
      <c r="H3" s="36"/>
      <c r="I3" s="36"/>
      <c r="J3" s="36"/>
    </row>
    <row r="4" spans="1:10" ht="20.45" customHeight="1">
      <c r="A4" s="130" t="s">
        <v>79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29.25" customHeight="1">
      <c r="A5" s="131" t="s">
        <v>99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7.45" customHeight="1">
      <c r="A6" s="121" t="s">
        <v>13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21" customHeight="1">
      <c r="A7" s="134" t="s">
        <v>101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18" customHeight="1">
      <c r="A8" s="37"/>
      <c r="B8" s="38"/>
      <c r="C8" s="38"/>
      <c r="D8" s="38"/>
      <c r="E8" s="38"/>
      <c r="F8" s="38"/>
      <c r="I8" s="39"/>
      <c r="J8" s="21" t="s">
        <v>17</v>
      </c>
    </row>
    <row r="9" spans="1:10" ht="21" customHeight="1">
      <c r="A9" s="122" t="s">
        <v>1</v>
      </c>
      <c r="B9" s="122" t="s">
        <v>0</v>
      </c>
      <c r="C9" s="123" t="s">
        <v>102</v>
      </c>
      <c r="D9" s="124"/>
      <c r="E9" s="124"/>
      <c r="F9" s="125"/>
      <c r="G9" s="143" t="s">
        <v>80</v>
      </c>
      <c r="H9" s="143"/>
      <c r="I9" s="143"/>
      <c r="J9" s="143"/>
    </row>
    <row r="10" spans="1:10" ht="24.75" customHeight="1">
      <c r="A10" s="122"/>
      <c r="B10" s="122"/>
      <c r="C10" s="24" t="s">
        <v>81</v>
      </c>
      <c r="D10" s="24" t="s">
        <v>82</v>
      </c>
      <c r="E10" s="24" t="s">
        <v>20</v>
      </c>
      <c r="F10" s="25" t="s">
        <v>21</v>
      </c>
      <c r="G10" s="24" t="s">
        <v>81</v>
      </c>
      <c r="H10" s="24" t="s">
        <v>82</v>
      </c>
      <c r="I10" s="26" t="s">
        <v>20</v>
      </c>
      <c r="J10" s="27" t="s">
        <v>21</v>
      </c>
    </row>
    <row r="11" spans="1:10">
      <c r="A11" s="40" t="s">
        <v>2</v>
      </c>
      <c r="B11" s="40" t="s">
        <v>3</v>
      </c>
      <c r="C11" s="40">
        <v>3</v>
      </c>
      <c r="D11" s="40">
        <v>4</v>
      </c>
      <c r="E11" s="40">
        <v>5</v>
      </c>
      <c r="F11" s="41">
        <v>6</v>
      </c>
      <c r="G11" s="42">
        <v>7</v>
      </c>
      <c r="H11" s="43">
        <v>8</v>
      </c>
      <c r="I11" s="43">
        <v>9</v>
      </c>
      <c r="J11" s="43">
        <v>10</v>
      </c>
    </row>
    <row r="12" spans="1:10" ht="29.25" customHeight="1">
      <c r="A12" s="136" t="s">
        <v>92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32.25" customHeight="1">
      <c r="A13" s="44" t="s">
        <v>83</v>
      </c>
      <c r="B13" s="45" t="s">
        <v>23</v>
      </c>
      <c r="C13" s="93">
        <f>C14+C15</f>
        <v>11398517.1</v>
      </c>
      <c r="D13" s="93">
        <f>D14+D15</f>
        <v>11398517.1</v>
      </c>
      <c r="E13" s="93">
        <f>D13-C13</f>
        <v>0</v>
      </c>
      <c r="F13" s="94">
        <f>(D13/C13)*100</f>
        <v>100</v>
      </c>
      <c r="G13" s="93">
        <f>G14+G15</f>
        <v>37251361.560000002</v>
      </c>
      <c r="H13" s="93">
        <f>H14+H15</f>
        <v>37251361.560000002</v>
      </c>
      <c r="I13" s="93">
        <f>H13-G13</f>
        <v>0</v>
      </c>
      <c r="J13" s="93">
        <f t="shared" ref="J13:J24" si="0">(H13/G13)*100</f>
        <v>100</v>
      </c>
    </row>
    <row r="14" spans="1:10">
      <c r="A14" s="47" t="s">
        <v>24</v>
      </c>
      <c r="B14" s="48" t="s">
        <v>25</v>
      </c>
      <c r="C14" s="95">
        <v>11398517.1</v>
      </c>
      <c r="D14" s="95">
        <v>11398517.1</v>
      </c>
      <c r="E14" s="103">
        <f t="shared" ref="E14:E66" si="1">D14-C14</f>
        <v>0</v>
      </c>
      <c r="F14" s="94">
        <f t="shared" ref="F14:F41" si="2">(D14/C14)*100</f>
        <v>100</v>
      </c>
      <c r="G14" s="108">
        <v>37111137.560000002</v>
      </c>
      <c r="H14" s="108">
        <v>37111137.560000002</v>
      </c>
      <c r="I14" s="103">
        <f t="shared" ref="I14:I24" si="3">H14-G14</f>
        <v>0</v>
      </c>
      <c r="J14" s="93">
        <f t="shared" si="0"/>
        <v>100</v>
      </c>
    </row>
    <row r="15" spans="1:10">
      <c r="A15" s="49" t="s">
        <v>26</v>
      </c>
      <c r="B15" s="50" t="s">
        <v>27</v>
      </c>
      <c r="C15" s="95">
        <v>0</v>
      </c>
      <c r="D15" s="95">
        <v>0</v>
      </c>
      <c r="E15" s="93">
        <f t="shared" si="1"/>
        <v>0</v>
      </c>
      <c r="F15" s="94" t="e">
        <f t="shared" si="2"/>
        <v>#DIV/0!</v>
      </c>
      <c r="G15" s="108">
        <v>140224</v>
      </c>
      <c r="H15" s="108">
        <v>140224</v>
      </c>
      <c r="I15" s="93">
        <f t="shared" si="3"/>
        <v>0</v>
      </c>
      <c r="J15" s="93">
        <f t="shared" si="0"/>
        <v>100</v>
      </c>
    </row>
    <row r="16" spans="1:10">
      <c r="A16" s="53" t="s">
        <v>84</v>
      </c>
      <c r="B16" s="54" t="s">
        <v>28</v>
      </c>
      <c r="C16" s="98">
        <f>C17</f>
        <v>2861983.35</v>
      </c>
      <c r="D16" s="98">
        <f>D17</f>
        <v>2861983.35</v>
      </c>
      <c r="E16" s="99">
        <f t="shared" si="1"/>
        <v>0</v>
      </c>
      <c r="F16" s="100">
        <f t="shared" si="2"/>
        <v>100</v>
      </c>
      <c r="G16" s="98">
        <f>G17</f>
        <v>8856519.9299999997</v>
      </c>
      <c r="H16" s="98">
        <f>H17</f>
        <v>8856519.9299999997</v>
      </c>
      <c r="I16" s="99">
        <f t="shared" si="3"/>
        <v>0</v>
      </c>
      <c r="J16" s="99">
        <f t="shared" si="0"/>
        <v>100</v>
      </c>
    </row>
    <row r="17" spans="1:11">
      <c r="A17" s="6" t="s">
        <v>29</v>
      </c>
      <c r="B17" s="55" t="s">
        <v>30</v>
      </c>
      <c r="C17" s="101">
        <v>2861983.35</v>
      </c>
      <c r="D17" s="101">
        <v>2861983.35</v>
      </c>
      <c r="E17" s="106">
        <f>D17-C17</f>
        <v>0</v>
      </c>
      <c r="F17" s="100">
        <f>(D17/C17)*100</f>
        <v>100</v>
      </c>
      <c r="G17" s="101">
        <v>8856519.9299999997</v>
      </c>
      <c r="H17" s="101">
        <v>8856519.9299999997</v>
      </c>
      <c r="I17" s="103">
        <f>H17-G17</f>
        <v>0</v>
      </c>
      <c r="J17" s="93">
        <f>(H17/G17)*100</f>
        <v>100</v>
      </c>
    </row>
    <row r="18" spans="1:11">
      <c r="A18" s="84" t="s">
        <v>85</v>
      </c>
      <c r="B18" s="85">
        <v>1030</v>
      </c>
      <c r="C18" s="102">
        <f>C19+C20+C21+C22+C23+C24+C25+C26+C27</f>
        <v>4073409.88</v>
      </c>
      <c r="D18" s="102">
        <f>D19+D20+D21+D22+D23+D24+D25+D26+D27</f>
        <v>4073409.88</v>
      </c>
      <c r="E18" s="93">
        <f t="shared" si="1"/>
        <v>0</v>
      </c>
      <c r="F18" s="93">
        <f t="shared" si="2"/>
        <v>100</v>
      </c>
      <c r="G18" s="102">
        <f>G19+G20+G21+G22+G23+G24+G25+G26+G27</f>
        <v>10556456.15</v>
      </c>
      <c r="H18" s="102">
        <f>H19+H20+H21+H22+H23+H24+H25+H26+H27</f>
        <v>10556456.15</v>
      </c>
      <c r="I18" s="93">
        <f t="shared" si="3"/>
        <v>0</v>
      </c>
      <c r="J18" s="93">
        <f t="shared" si="0"/>
        <v>100</v>
      </c>
    </row>
    <row r="19" spans="1:11" ht="35.25" customHeight="1">
      <c r="A19" s="56" t="s">
        <v>31</v>
      </c>
      <c r="B19" s="7">
        <v>1031</v>
      </c>
      <c r="C19" s="103">
        <v>0</v>
      </c>
      <c r="D19" s="103">
        <v>0</v>
      </c>
      <c r="E19" s="93">
        <f t="shared" si="1"/>
        <v>0</v>
      </c>
      <c r="F19" s="104" t="e">
        <f t="shared" si="2"/>
        <v>#DIV/0!</v>
      </c>
      <c r="G19" s="103">
        <v>0</v>
      </c>
      <c r="H19" s="105">
        <v>0</v>
      </c>
      <c r="I19" s="93">
        <f t="shared" si="3"/>
        <v>0</v>
      </c>
      <c r="J19" s="93" t="e">
        <f t="shared" si="0"/>
        <v>#DIV/0!</v>
      </c>
    </row>
    <row r="20" spans="1:11" ht="31.5" customHeight="1">
      <c r="A20" s="56" t="s">
        <v>16</v>
      </c>
      <c r="B20" s="7">
        <v>1032</v>
      </c>
      <c r="C20" s="103">
        <v>0</v>
      </c>
      <c r="D20" s="103">
        <v>0</v>
      </c>
      <c r="E20" s="93">
        <f t="shared" si="1"/>
        <v>0</v>
      </c>
      <c r="F20" s="94" t="e">
        <f t="shared" si="2"/>
        <v>#DIV/0!</v>
      </c>
      <c r="G20" s="105">
        <v>1334.57</v>
      </c>
      <c r="H20" s="105">
        <v>1334.57</v>
      </c>
      <c r="I20" s="93">
        <f t="shared" si="3"/>
        <v>0</v>
      </c>
      <c r="J20" s="93">
        <f t="shared" si="0"/>
        <v>100</v>
      </c>
    </row>
    <row r="21" spans="1:11">
      <c r="A21" s="86" t="s">
        <v>6</v>
      </c>
      <c r="B21" s="7">
        <v>1033</v>
      </c>
      <c r="C21" s="103">
        <v>2207781.58</v>
      </c>
      <c r="D21" s="103">
        <v>2207781.58</v>
      </c>
      <c r="E21" s="93">
        <f t="shared" si="1"/>
        <v>0</v>
      </c>
      <c r="F21" s="94">
        <f t="shared" si="2"/>
        <v>100</v>
      </c>
      <c r="G21" s="105">
        <v>2959229.14</v>
      </c>
      <c r="H21" s="105">
        <v>2959229.14</v>
      </c>
      <c r="I21" s="93">
        <f t="shared" si="3"/>
        <v>0</v>
      </c>
      <c r="J21" s="93">
        <f t="shared" si="0"/>
        <v>100</v>
      </c>
    </row>
    <row r="22" spans="1:11">
      <c r="A22" s="56" t="s">
        <v>32</v>
      </c>
      <c r="B22" s="7">
        <v>1034</v>
      </c>
      <c r="C22" s="103">
        <v>0</v>
      </c>
      <c r="D22" s="103">
        <v>0</v>
      </c>
      <c r="E22" s="93">
        <f t="shared" si="1"/>
        <v>0</v>
      </c>
      <c r="F22" s="94" t="e">
        <f t="shared" si="2"/>
        <v>#DIV/0!</v>
      </c>
      <c r="G22" s="105">
        <v>0</v>
      </c>
      <c r="H22" s="105">
        <v>0</v>
      </c>
      <c r="I22" s="93">
        <f t="shared" si="3"/>
        <v>0</v>
      </c>
      <c r="J22" s="93" t="e">
        <f t="shared" si="0"/>
        <v>#DIV/0!</v>
      </c>
    </row>
    <row r="23" spans="1:11" ht="19.5" customHeight="1">
      <c r="A23" s="86" t="s">
        <v>33</v>
      </c>
      <c r="B23" s="7">
        <v>1035</v>
      </c>
      <c r="C23" s="103">
        <v>8212.5300000000007</v>
      </c>
      <c r="D23" s="103">
        <v>8212.5300000000007</v>
      </c>
      <c r="E23" s="93">
        <f t="shared" si="1"/>
        <v>0</v>
      </c>
      <c r="F23" s="94">
        <f t="shared" si="2"/>
        <v>100</v>
      </c>
      <c r="G23" s="105">
        <v>28653.43</v>
      </c>
      <c r="H23" s="105">
        <v>28653.43</v>
      </c>
      <c r="I23" s="93">
        <f t="shared" si="3"/>
        <v>0</v>
      </c>
      <c r="J23" s="93">
        <f t="shared" si="0"/>
        <v>100</v>
      </c>
    </row>
    <row r="24" spans="1:11" ht="26.25" customHeight="1">
      <c r="A24" s="6" t="s">
        <v>18</v>
      </c>
      <c r="B24" s="7">
        <v>1036</v>
      </c>
      <c r="C24" s="106">
        <v>54362.17</v>
      </c>
      <c r="D24" s="106">
        <v>54362.17</v>
      </c>
      <c r="E24" s="99">
        <f t="shared" si="1"/>
        <v>0</v>
      </c>
      <c r="F24" s="100">
        <f t="shared" si="2"/>
        <v>100</v>
      </c>
      <c r="G24" s="97">
        <v>289118.21999999997</v>
      </c>
      <c r="H24" s="97">
        <v>289118.21999999997</v>
      </c>
      <c r="I24" s="99">
        <f t="shared" si="3"/>
        <v>0</v>
      </c>
      <c r="J24" s="99">
        <f t="shared" si="0"/>
        <v>100</v>
      </c>
    </row>
    <row r="25" spans="1:11" ht="25.5" customHeight="1">
      <c r="A25" s="87" t="s">
        <v>34</v>
      </c>
      <c r="B25" s="88">
        <v>1037</v>
      </c>
      <c r="C25" s="106">
        <v>1803053.6</v>
      </c>
      <c r="D25" s="106">
        <v>1803053.6</v>
      </c>
      <c r="E25" s="99">
        <f>D25-C25</f>
        <v>0</v>
      </c>
      <c r="F25" s="100">
        <f>(D25/C25)*100</f>
        <v>100</v>
      </c>
      <c r="G25" s="97">
        <v>7278120.79</v>
      </c>
      <c r="H25" s="97">
        <v>7278120.79</v>
      </c>
      <c r="I25" s="99">
        <f>H25-G25</f>
        <v>0</v>
      </c>
      <c r="J25" s="99">
        <f>(H25/G25)*100</f>
        <v>100</v>
      </c>
    </row>
    <row r="26" spans="1:11" ht="31.5" customHeight="1">
      <c r="A26" s="56" t="s">
        <v>97</v>
      </c>
      <c r="B26" s="7">
        <v>1038</v>
      </c>
      <c r="C26" s="103">
        <v>0</v>
      </c>
      <c r="D26" s="103">
        <v>0</v>
      </c>
      <c r="E26" s="99">
        <f>D26-C26</f>
        <v>0</v>
      </c>
      <c r="F26" s="100" t="e">
        <f>(D26/C26)*100</f>
        <v>#DIV/0!</v>
      </c>
      <c r="G26" s="106">
        <v>0</v>
      </c>
      <c r="H26" s="97">
        <v>0</v>
      </c>
      <c r="I26" s="99">
        <f>H26-G26</f>
        <v>0</v>
      </c>
      <c r="J26" s="99" t="e">
        <f>(H26/G26)*100</f>
        <v>#DIV/0!</v>
      </c>
    </row>
    <row r="27" spans="1:11" ht="24" customHeight="1">
      <c r="A27" s="56" t="s">
        <v>19</v>
      </c>
      <c r="B27" s="91">
        <v>1039</v>
      </c>
      <c r="C27" s="103">
        <v>0</v>
      </c>
      <c r="D27" s="103">
        <v>0</v>
      </c>
      <c r="E27" s="99">
        <f>D27-C27</f>
        <v>0</v>
      </c>
      <c r="F27" s="100" t="e">
        <f>(D27/C27)*100</f>
        <v>#DIV/0!</v>
      </c>
      <c r="G27" s="106">
        <v>0</v>
      </c>
      <c r="H27" s="97">
        <v>0</v>
      </c>
      <c r="I27" s="99">
        <f>H27-G27</f>
        <v>0</v>
      </c>
      <c r="J27" s="99" t="e">
        <f>(H27/G27)*100</f>
        <v>#DIV/0!</v>
      </c>
      <c r="K27" s="1"/>
    </row>
    <row r="28" spans="1:11" ht="27" customHeight="1">
      <c r="A28" s="142" t="s">
        <v>35</v>
      </c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1">
      <c r="A29" s="89" t="s">
        <v>36</v>
      </c>
      <c r="B29" s="59">
        <v>1040</v>
      </c>
      <c r="C29" s="107">
        <v>8846810.0399999991</v>
      </c>
      <c r="D29" s="107">
        <v>8846810.0399999991</v>
      </c>
      <c r="E29" s="102">
        <f t="shared" si="1"/>
        <v>0</v>
      </c>
      <c r="F29" s="104">
        <f t="shared" si="2"/>
        <v>100</v>
      </c>
      <c r="G29" s="107">
        <v>26955387.27</v>
      </c>
      <c r="H29" s="107">
        <v>26955387.27</v>
      </c>
      <c r="I29" s="102">
        <f t="shared" ref="I29:I41" si="4">H29-G29</f>
        <v>0</v>
      </c>
      <c r="J29" s="102">
        <f t="shared" ref="J29:J41" si="5">(H29/G29)*100</f>
        <v>100</v>
      </c>
    </row>
    <row r="30" spans="1:11" ht="18.600000000000001" customHeight="1">
      <c r="A30" s="58" t="s">
        <v>37</v>
      </c>
      <c r="B30" s="61">
        <v>1050</v>
      </c>
      <c r="C30" s="108">
        <v>1918333.11</v>
      </c>
      <c r="D30" s="108">
        <v>1918333.11</v>
      </c>
      <c r="E30" s="93">
        <f t="shared" si="1"/>
        <v>0</v>
      </c>
      <c r="F30" s="94">
        <f t="shared" si="2"/>
        <v>100</v>
      </c>
      <c r="G30" s="108">
        <v>5929207.5300000003</v>
      </c>
      <c r="H30" s="108">
        <v>5929207.5300000003</v>
      </c>
      <c r="I30" s="93">
        <f t="shared" si="4"/>
        <v>0</v>
      </c>
      <c r="J30" s="93">
        <f t="shared" si="5"/>
        <v>100</v>
      </c>
    </row>
    <row r="31" spans="1:11">
      <c r="A31" s="58" t="s">
        <v>38</v>
      </c>
      <c r="B31" s="61">
        <v>1060</v>
      </c>
      <c r="C31" s="108">
        <v>29718.55</v>
      </c>
      <c r="D31" s="108">
        <v>29718.55</v>
      </c>
      <c r="E31" s="93">
        <f t="shared" si="1"/>
        <v>0</v>
      </c>
      <c r="F31" s="94">
        <f t="shared" si="2"/>
        <v>100</v>
      </c>
      <c r="G31" s="108">
        <v>86192.16</v>
      </c>
      <c r="H31" s="108">
        <v>86192.16</v>
      </c>
      <c r="I31" s="93">
        <f t="shared" si="4"/>
        <v>0</v>
      </c>
      <c r="J31" s="93">
        <f t="shared" si="5"/>
        <v>100</v>
      </c>
    </row>
    <row r="32" spans="1:11" ht="30.75" customHeight="1">
      <c r="A32" s="58" t="s">
        <v>39</v>
      </c>
      <c r="B32" s="61">
        <v>1070</v>
      </c>
      <c r="C32" s="108">
        <v>4655090.3499999996</v>
      </c>
      <c r="D32" s="108">
        <v>4655090.3499999996</v>
      </c>
      <c r="E32" s="93">
        <f t="shared" si="1"/>
        <v>0</v>
      </c>
      <c r="F32" s="94">
        <f t="shared" si="2"/>
        <v>100</v>
      </c>
      <c r="G32" s="108">
        <v>12922959.279999999</v>
      </c>
      <c r="H32" s="108">
        <v>12922959.279999999</v>
      </c>
      <c r="I32" s="93">
        <f t="shared" si="4"/>
        <v>0</v>
      </c>
      <c r="J32" s="93">
        <f t="shared" si="5"/>
        <v>100</v>
      </c>
    </row>
    <row r="33" spans="1:23" ht="24" customHeight="1">
      <c r="A33" s="58" t="s">
        <v>40</v>
      </c>
      <c r="B33" s="61">
        <v>1080</v>
      </c>
      <c r="C33" s="108">
        <v>99412.87</v>
      </c>
      <c r="D33" s="108">
        <v>99412.87</v>
      </c>
      <c r="E33" s="93">
        <f t="shared" si="1"/>
        <v>0</v>
      </c>
      <c r="F33" s="94">
        <f t="shared" si="2"/>
        <v>100</v>
      </c>
      <c r="G33" s="108">
        <v>403686.56</v>
      </c>
      <c r="H33" s="108">
        <v>403686.56</v>
      </c>
      <c r="I33" s="93">
        <f t="shared" si="4"/>
        <v>0</v>
      </c>
      <c r="J33" s="93">
        <f t="shared" si="5"/>
        <v>100</v>
      </c>
    </row>
    <row r="34" spans="1:23" ht="18" customHeight="1">
      <c r="A34" s="58" t="s">
        <v>41</v>
      </c>
      <c r="B34" s="61">
        <v>1090</v>
      </c>
      <c r="C34" s="108">
        <v>1283744.6299999999</v>
      </c>
      <c r="D34" s="108">
        <v>1283744.6299999999</v>
      </c>
      <c r="E34" s="93">
        <f t="shared" si="1"/>
        <v>0</v>
      </c>
      <c r="F34" s="94">
        <f t="shared" si="2"/>
        <v>100</v>
      </c>
      <c r="G34" s="108">
        <v>3213550.22</v>
      </c>
      <c r="H34" s="108">
        <v>3213550.22</v>
      </c>
      <c r="I34" s="93">
        <f t="shared" si="4"/>
        <v>0</v>
      </c>
      <c r="J34" s="93">
        <f t="shared" si="5"/>
        <v>100</v>
      </c>
    </row>
    <row r="35" spans="1:23" ht="19.899999999999999" customHeight="1">
      <c r="A35" s="58" t="s">
        <v>42</v>
      </c>
      <c r="B35" s="61">
        <v>1100</v>
      </c>
      <c r="C35" s="108">
        <v>0</v>
      </c>
      <c r="D35" s="108">
        <v>0</v>
      </c>
      <c r="E35" s="93">
        <f t="shared" si="1"/>
        <v>0</v>
      </c>
      <c r="F35" s="94" t="e">
        <f t="shared" si="2"/>
        <v>#DIV/0!</v>
      </c>
      <c r="G35" s="108">
        <v>0</v>
      </c>
      <c r="H35" s="108">
        <v>0</v>
      </c>
      <c r="I35" s="93">
        <f t="shared" si="4"/>
        <v>0</v>
      </c>
      <c r="J35" s="93" t="e">
        <f t="shared" si="5"/>
        <v>#DIV/0!</v>
      </c>
    </row>
    <row r="36" spans="1:23" ht="18" customHeight="1">
      <c r="A36" s="58" t="s">
        <v>43</v>
      </c>
      <c r="B36" s="61">
        <v>1110</v>
      </c>
      <c r="C36" s="108">
        <v>217778.22</v>
      </c>
      <c r="D36" s="108">
        <v>217778.22</v>
      </c>
      <c r="E36" s="93">
        <f t="shared" si="1"/>
        <v>0</v>
      </c>
      <c r="F36" s="94">
        <f t="shared" si="2"/>
        <v>100</v>
      </c>
      <c r="G36" s="108">
        <v>1534163.24</v>
      </c>
      <c r="H36" s="108">
        <v>1534163.24</v>
      </c>
      <c r="I36" s="93">
        <f t="shared" si="4"/>
        <v>0</v>
      </c>
      <c r="J36" s="93">
        <f t="shared" si="5"/>
        <v>100</v>
      </c>
    </row>
    <row r="37" spans="1:23" ht="35.25" customHeight="1">
      <c r="A37" s="62" t="s">
        <v>44</v>
      </c>
      <c r="B37" s="61">
        <v>1120</v>
      </c>
      <c r="C37" s="108">
        <v>1660</v>
      </c>
      <c r="D37" s="108">
        <v>1660</v>
      </c>
      <c r="E37" s="93">
        <f t="shared" si="1"/>
        <v>0</v>
      </c>
      <c r="F37" s="94">
        <f t="shared" si="2"/>
        <v>100</v>
      </c>
      <c r="G37" s="108">
        <v>4000</v>
      </c>
      <c r="H37" s="108">
        <v>4000</v>
      </c>
      <c r="I37" s="93">
        <f t="shared" si="4"/>
        <v>0</v>
      </c>
      <c r="J37" s="93">
        <f t="shared" si="5"/>
        <v>100</v>
      </c>
    </row>
    <row r="38" spans="1:23" ht="24" customHeight="1">
      <c r="A38" s="62" t="s">
        <v>45</v>
      </c>
      <c r="B38" s="61">
        <v>1130</v>
      </c>
      <c r="C38" s="108">
        <v>1211138.5600000001</v>
      </c>
      <c r="D38" s="108">
        <v>1211138.5600000001</v>
      </c>
      <c r="E38" s="93">
        <f t="shared" si="1"/>
        <v>0</v>
      </c>
      <c r="F38" s="94">
        <f t="shared" si="2"/>
        <v>100</v>
      </c>
      <c r="G38" s="108">
        <v>3046395.08</v>
      </c>
      <c r="H38" s="108">
        <v>3046395.08</v>
      </c>
      <c r="I38" s="93">
        <f t="shared" si="4"/>
        <v>0</v>
      </c>
      <c r="J38" s="93">
        <f t="shared" si="5"/>
        <v>100</v>
      </c>
      <c r="M38" s="1" t="s">
        <v>100</v>
      </c>
    </row>
    <row r="39" spans="1:23" ht="18" customHeight="1">
      <c r="A39" s="58" t="s">
        <v>46</v>
      </c>
      <c r="B39" s="61">
        <v>1140</v>
      </c>
      <c r="C39" s="108">
        <v>103.95</v>
      </c>
      <c r="D39" s="108">
        <v>103.95</v>
      </c>
      <c r="E39" s="93">
        <f t="shared" si="1"/>
        <v>0</v>
      </c>
      <c r="F39" s="94">
        <f t="shared" si="2"/>
        <v>100</v>
      </c>
      <c r="G39" s="108">
        <v>323.35000000000002</v>
      </c>
      <c r="H39" s="108">
        <v>323.35000000000002</v>
      </c>
      <c r="I39" s="93">
        <f t="shared" si="4"/>
        <v>0</v>
      </c>
      <c r="J39" s="93">
        <f t="shared" si="5"/>
        <v>100</v>
      </c>
    </row>
    <row r="40" spans="1:23" ht="27.75" customHeight="1">
      <c r="A40" s="63" t="s">
        <v>47</v>
      </c>
      <c r="B40" s="64">
        <v>1170</v>
      </c>
      <c r="C40" s="96">
        <f>C13+C16+C18+C43+C54</f>
        <v>18976004.140000001</v>
      </c>
      <c r="D40" s="96">
        <f>D13+D16+D18+D43+D54</f>
        <v>18976004.140000001</v>
      </c>
      <c r="E40" s="93">
        <f t="shared" si="1"/>
        <v>0</v>
      </c>
      <c r="F40" s="94">
        <f t="shared" si="2"/>
        <v>100</v>
      </c>
      <c r="G40" s="96">
        <f>G13+G16+G18+G43+G54</f>
        <v>58546489.260000005</v>
      </c>
      <c r="H40" s="96">
        <f>H13+H16+H18+H43+H54</f>
        <v>58546489.260000005</v>
      </c>
      <c r="I40" s="93">
        <f t="shared" si="4"/>
        <v>0</v>
      </c>
      <c r="J40" s="93">
        <f t="shared" si="5"/>
        <v>100</v>
      </c>
    </row>
    <row r="41" spans="1:23" ht="27" customHeight="1">
      <c r="A41" s="63" t="s">
        <v>48</v>
      </c>
      <c r="B41" s="64">
        <v>1180</v>
      </c>
      <c r="C41" s="96">
        <f>C29+C30+C31+C32+C33+C34+C35+C36+C37+C38+C39+C46+C59</f>
        <v>18891085.209999993</v>
      </c>
      <c r="D41" s="96">
        <f>D29+D30+D31+D32+D33+D34+D35+D36+D37+D38+D39+D46+D59</f>
        <v>18891085.209999993</v>
      </c>
      <c r="E41" s="93">
        <f t="shared" si="1"/>
        <v>0</v>
      </c>
      <c r="F41" s="94">
        <f t="shared" si="2"/>
        <v>100</v>
      </c>
      <c r="G41" s="96">
        <f>G29+G30+G31+G32+G33+G34+G35+G36+G37+G38+G39+G46+G59</f>
        <v>55947524.930000007</v>
      </c>
      <c r="H41" s="96">
        <f>H29+H30+H31+H32+H33+H34+H35+H36+H37+H38+H39+H46+H59</f>
        <v>55947524.930000007</v>
      </c>
      <c r="I41" s="93">
        <f t="shared" si="4"/>
        <v>0</v>
      </c>
      <c r="J41" s="93">
        <f t="shared" si="5"/>
        <v>100</v>
      </c>
    </row>
    <row r="42" spans="1:23" ht="34.5" customHeight="1">
      <c r="A42" s="118" t="s">
        <v>49</v>
      </c>
      <c r="B42" s="119"/>
      <c r="C42" s="119"/>
      <c r="D42" s="119"/>
      <c r="E42" s="119"/>
      <c r="F42" s="119"/>
      <c r="G42" s="119"/>
      <c r="H42" s="119"/>
      <c r="I42" s="119"/>
      <c r="J42" s="120"/>
      <c r="M42" s="114"/>
      <c r="N42" s="114"/>
      <c r="O42" s="114"/>
      <c r="P42" s="114"/>
      <c r="Q42" s="114"/>
    </row>
    <row r="43" spans="1:23" ht="18" customHeight="1">
      <c r="A43" s="65" t="s">
        <v>50</v>
      </c>
      <c r="B43" s="28">
        <v>2010</v>
      </c>
      <c r="C43" s="93">
        <f>C44+C45</f>
        <v>569584.37</v>
      </c>
      <c r="D43" s="93">
        <f t="shared" ref="D43:I43" si="6">D44+D45</f>
        <v>569584.37</v>
      </c>
      <c r="E43" s="93">
        <f t="shared" si="6"/>
        <v>0</v>
      </c>
      <c r="F43" s="94">
        <f t="shared" ref="F43:F52" si="7">(D43/C43)*100</f>
        <v>100</v>
      </c>
      <c r="G43" s="93">
        <f t="shared" si="6"/>
        <v>1750995.38</v>
      </c>
      <c r="H43" s="93">
        <f t="shared" si="6"/>
        <v>1750995.38</v>
      </c>
      <c r="I43" s="93">
        <f t="shared" si="6"/>
        <v>0</v>
      </c>
      <c r="J43" s="93">
        <f t="shared" ref="J43:J52" si="8">(H43/G43)*100</f>
        <v>100</v>
      </c>
      <c r="M43" s="114"/>
      <c r="N43" s="114"/>
      <c r="O43" s="114"/>
      <c r="P43" s="114"/>
      <c r="Q43" s="114"/>
    </row>
    <row r="44" spans="1:23" ht="36.75" customHeight="1">
      <c r="A44" s="66" t="s">
        <v>51</v>
      </c>
      <c r="B44" s="7">
        <v>2011</v>
      </c>
      <c r="C44" s="103">
        <v>36953.300000000003</v>
      </c>
      <c r="D44" s="103">
        <v>36953.300000000003</v>
      </c>
      <c r="E44" s="93">
        <f t="shared" si="1"/>
        <v>0</v>
      </c>
      <c r="F44" s="94">
        <f t="shared" si="7"/>
        <v>100</v>
      </c>
      <c r="G44" s="103">
        <v>140593.23000000001</v>
      </c>
      <c r="H44" s="103">
        <v>140593.23000000001</v>
      </c>
      <c r="I44" s="93">
        <f t="shared" ref="I44:I52" si="9">H44-G44</f>
        <v>0</v>
      </c>
      <c r="J44" s="93">
        <f t="shared" si="8"/>
        <v>100</v>
      </c>
      <c r="M44" s="114"/>
      <c r="N44" s="114"/>
      <c r="O44" s="114"/>
      <c r="P44" s="114"/>
      <c r="Q44" s="114"/>
    </row>
    <row r="45" spans="1:23">
      <c r="A45" s="66" t="s">
        <v>52</v>
      </c>
      <c r="B45" s="7">
        <v>2012</v>
      </c>
      <c r="C45" s="103">
        <f>569584.37-36953.3</f>
        <v>532631.06999999995</v>
      </c>
      <c r="D45" s="103">
        <f>569584.37-36953.3</f>
        <v>532631.06999999995</v>
      </c>
      <c r="E45" s="93">
        <f t="shared" si="1"/>
        <v>0</v>
      </c>
      <c r="F45" s="94">
        <f t="shared" si="7"/>
        <v>100</v>
      </c>
      <c r="G45" s="103">
        <f>1750995.38-140593.23</f>
        <v>1610402.15</v>
      </c>
      <c r="H45" s="103">
        <f>1750995.38-140593.23</f>
        <v>1610402.15</v>
      </c>
      <c r="I45" s="93">
        <f t="shared" si="9"/>
        <v>0</v>
      </c>
      <c r="J45" s="93">
        <f t="shared" si="8"/>
        <v>100</v>
      </c>
      <c r="K45" s="116"/>
      <c r="L45" s="114"/>
      <c r="M45" s="114"/>
      <c r="N45" s="114"/>
      <c r="O45" s="114"/>
      <c r="P45" s="114"/>
      <c r="Q45" s="114"/>
      <c r="R45" s="114"/>
      <c r="S45" s="114"/>
      <c r="T45" s="114"/>
      <c r="U45" s="114"/>
    </row>
    <row r="46" spans="1:23">
      <c r="A46" s="67" t="s">
        <v>86</v>
      </c>
      <c r="B46" s="68">
        <v>3010</v>
      </c>
      <c r="C46" s="110">
        <f>C47+C48+C49+C50+C51+C52</f>
        <v>627294.93000000005</v>
      </c>
      <c r="D46" s="110">
        <f>D47+D48+D49+D50+D51+D52</f>
        <v>627294.93000000005</v>
      </c>
      <c r="E46" s="93">
        <f t="shared" si="1"/>
        <v>0</v>
      </c>
      <c r="F46" s="94">
        <f t="shared" si="7"/>
        <v>100</v>
      </c>
      <c r="G46" s="110">
        <f>G47+G48+G49+G50+G51+G52</f>
        <v>1851660.24</v>
      </c>
      <c r="H46" s="110">
        <f>H47+H48+H49+H50+H51+H52</f>
        <v>1851660.24</v>
      </c>
      <c r="I46" s="93">
        <f t="shared" si="9"/>
        <v>0</v>
      </c>
      <c r="J46" s="93">
        <f t="shared" si="8"/>
        <v>100</v>
      </c>
    </row>
    <row r="47" spans="1:23">
      <c r="A47" s="58" t="s">
        <v>53</v>
      </c>
      <c r="B47" s="61">
        <v>3011</v>
      </c>
      <c r="C47" s="108">
        <v>0</v>
      </c>
      <c r="D47" s="108">
        <v>0</v>
      </c>
      <c r="E47" s="93">
        <f t="shared" si="1"/>
        <v>0</v>
      </c>
      <c r="F47" s="94" t="e">
        <f t="shared" si="7"/>
        <v>#DIV/0!</v>
      </c>
      <c r="G47" s="109">
        <v>0</v>
      </c>
      <c r="H47" s="105">
        <v>0</v>
      </c>
      <c r="I47" s="93">
        <f t="shared" si="9"/>
        <v>0</v>
      </c>
      <c r="J47" s="115" t="e">
        <f t="shared" si="8"/>
        <v>#DIV/0!</v>
      </c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</row>
    <row r="48" spans="1:23">
      <c r="A48" s="58" t="s">
        <v>91</v>
      </c>
      <c r="B48" s="61">
        <v>3012</v>
      </c>
      <c r="C48" s="108">
        <v>568824.87</v>
      </c>
      <c r="D48" s="108">
        <v>568824.87</v>
      </c>
      <c r="E48" s="93">
        <f t="shared" si="1"/>
        <v>0</v>
      </c>
      <c r="F48" s="94">
        <f t="shared" si="7"/>
        <v>100</v>
      </c>
      <c r="G48" s="105">
        <v>1687744.49</v>
      </c>
      <c r="H48" s="105">
        <v>1687744.49</v>
      </c>
      <c r="I48" s="93">
        <f t="shared" si="9"/>
        <v>0</v>
      </c>
      <c r="J48" s="115">
        <f t="shared" si="8"/>
        <v>100</v>
      </c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</row>
    <row r="49" spans="1:23">
      <c r="A49" s="58" t="s">
        <v>89</v>
      </c>
      <c r="B49" s="61">
        <v>3013</v>
      </c>
      <c r="C49" s="108">
        <v>58374</v>
      </c>
      <c r="D49" s="108">
        <v>58374</v>
      </c>
      <c r="E49" s="93">
        <f t="shared" si="1"/>
        <v>0</v>
      </c>
      <c r="F49" s="94">
        <f t="shared" si="7"/>
        <v>100</v>
      </c>
      <c r="G49" s="105">
        <v>163627.57</v>
      </c>
      <c r="H49" s="105">
        <v>163627.57</v>
      </c>
      <c r="I49" s="93">
        <f t="shared" si="9"/>
        <v>0</v>
      </c>
      <c r="J49" s="115">
        <f t="shared" si="8"/>
        <v>100</v>
      </c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</row>
    <row r="50" spans="1:23" ht="30.6" customHeight="1">
      <c r="A50" s="58" t="s">
        <v>90</v>
      </c>
      <c r="B50" s="61">
        <v>3014</v>
      </c>
      <c r="C50" s="108">
        <v>96.06</v>
      </c>
      <c r="D50" s="108">
        <v>96.06</v>
      </c>
      <c r="E50" s="93">
        <f t="shared" si="1"/>
        <v>0</v>
      </c>
      <c r="F50" s="94">
        <f t="shared" si="7"/>
        <v>100</v>
      </c>
      <c r="G50" s="109">
        <v>288.18</v>
      </c>
      <c r="H50" s="105">
        <v>288.18</v>
      </c>
      <c r="I50" s="93">
        <f t="shared" si="9"/>
        <v>0</v>
      </c>
      <c r="J50" s="115">
        <f t="shared" si="8"/>
        <v>100</v>
      </c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</row>
    <row r="51" spans="1:23" ht="31.5">
      <c r="A51" s="58" t="s">
        <v>54</v>
      </c>
      <c r="B51" s="61">
        <v>3015</v>
      </c>
      <c r="C51" s="108">
        <v>0</v>
      </c>
      <c r="D51" s="108">
        <v>0</v>
      </c>
      <c r="E51" s="93">
        <f t="shared" si="1"/>
        <v>0</v>
      </c>
      <c r="F51" s="94" t="e">
        <f t="shared" si="7"/>
        <v>#DIV/0!</v>
      </c>
      <c r="G51" s="109">
        <v>0</v>
      </c>
      <c r="H51" s="105">
        <v>0</v>
      </c>
      <c r="I51" s="93">
        <f t="shared" si="9"/>
        <v>0</v>
      </c>
      <c r="J51" s="115" t="e">
        <f t="shared" si="8"/>
        <v>#DIV/0!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</row>
    <row r="52" spans="1:23">
      <c r="A52" s="58" t="s">
        <v>15</v>
      </c>
      <c r="B52" s="61">
        <v>3016</v>
      </c>
      <c r="C52" s="108">
        <v>0</v>
      </c>
      <c r="D52" s="108">
        <v>0</v>
      </c>
      <c r="E52" s="93">
        <f t="shared" si="1"/>
        <v>0</v>
      </c>
      <c r="F52" s="94" t="e">
        <f t="shared" si="7"/>
        <v>#DIV/0!</v>
      </c>
      <c r="G52" s="109">
        <v>0</v>
      </c>
      <c r="H52" s="105">
        <v>0</v>
      </c>
      <c r="I52" s="93">
        <f t="shared" si="9"/>
        <v>0</v>
      </c>
      <c r="J52" s="115" t="e">
        <f t="shared" si="8"/>
        <v>#DIV/0!</v>
      </c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</row>
    <row r="53" spans="1:23" ht="30.75" customHeight="1">
      <c r="A53" s="118" t="s">
        <v>55</v>
      </c>
      <c r="B53" s="119"/>
      <c r="C53" s="119"/>
      <c r="D53" s="119"/>
      <c r="E53" s="119"/>
      <c r="F53" s="119"/>
      <c r="G53" s="119"/>
      <c r="H53" s="119"/>
      <c r="I53" s="119"/>
      <c r="J53" s="144"/>
    </row>
    <row r="54" spans="1:23">
      <c r="A54" s="69" t="s">
        <v>56</v>
      </c>
      <c r="B54" s="28">
        <v>4010</v>
      </c>
      <c r="C54" s="111">
        <f>C55+C56+C57+C58</f>
        <v>72509.440000000002</v>
      </c>
      <c r="D54" s="111">
        <f>D55+D56+D57+D58</f>
        <v>72509.440000000002</v>
      </c>
      <c r="E54" s="93">
        <f t="shared" si="1"/>
        <v>0</v>
      </c>
      <c r="F54" s="94">
        <f t="shared" ref="F54:F63" si="10">(D54/C54)*100</f>
        <v>100</v>
      </c>
      <c r="G54" s="111">
        <f>G55+G56+G57+G58</f>
        <v>131156.24</v>
      </c>
      <c r="H54" s="111">
        <f>H55+H56+H57+H58</f>
        <v>131156.24</v>
      </c>
      <c r="I54" s="93">
        <f t="shared" ref="I54:I63" si="11">H54-G54</f>
        <v>0</v>
      </c>
      <c r="J54" s="93">
        <f t="shared" ref="J54:J63" si="12">(H54/G54)*100</f>
        <v>100</v>
      </c>
    </row>
    <row r="55" spans="1:23">
      <c r="A55" s="58" t="s">
        <v>57</v>
      </c>
      <c r="B55" s="59">
        <v>4011</v>
      </c>
      <c r="C55" s="108">
        <v>0</v>
      </c>
      <c r="D55" s="108">
        <v>0</v>
      </c>
      <c r="E55" s="93">
        <f t="shared" si="1"/>
        <v>0</v>
      </c>
      <c r="F55" s="94" t="e">
        <f t="shared" si="10"/>
        <v>#DIV/0!</v>
      </c>
      <c r="G55" s="109">
        <v>0</v>
      </c>
      <c r="H55" s="105">
        <v>0</v>
      </c>
      <c r="I55" s="93">
        <f t="shared" si="11"/>
        <v>0</v>
      </c>
      <c r="J55" s="93" t="e">
        <f t="shared" si="12"/>
        <v>#DIV/0!</v>
      </c>
    </row>
    <row r="56" spans="1:23">
      <c r="A56" s="58" t="s">
        <v>58</v>
      </c>
      <c r="B56" s="61">
        <v>4012</v>
      </c>
      <c r="C56" s="108">
        <v>0</v>
      </c>
      <c r="D56" s="108">
        <v>0</v>
      </c>
      <c r="E56" s="93">
        <f t="shared" si="1"/>
        <v>0</v>
      </c>
      <c r="F56" s="94" t="e">
        <f t="shared" si="10"/>
        <v>#DIV/0!</v>
      </c>
      <c r="G56" s="109">
        <v>0</v>
      </c>
      <c r="H56" s="105">
        <v>0</v>
      </c>
      <c r="I56" s="93">
        <f t="shared" si="11"/>
        <v>0</v>
      </c>
      <c r="J56" s="93" t="e">
        <f t="shared" si="12"/>
        <v>#DIV/0!</v>
      </c>
    </row>
    <row r="57" spans="1:23">
      <c r="A57" s="58" t="s">
        <v>59</v>
      </c>
      <c r="B57" s="61">
        <v>4013</v>
      </c>
      <c r="C57" s="108">
        <v>72509.440000000002</v>
      </c>
      <c r="D57" s="108">
        <v>72509.440000000002</v>
      </c>
      <c r="E57" s="93">
        <f t="shared" si="1"/>
        <v>0</v>
      </c>
      <c r="F57" s="94">
        <f t="shared" si="10"/>
        <v>100</v>
      </c>
      <c r="G57" s="109">
        <v>131156.24</v>
      </c>
      <c r="H57" s="105">
        <v>131156.24</v>
      </c>
      <c r="I57" s="93">
        <f t="shared" si="11"/>
        <v>0</v>
      </c>
      <c r="J57" s="93">
        <f t="shared" si="12"/>
        <v>100</v>
      </c>
    </row>
    <row r="58" spans="1:23">
      <c r="A58" s="58" t="s">
        <v>60</v>
      </c>
      <c r="B58" s="61">
        <v>4020</v>
      </c>
      <c r="C58" s="108">
        <v>0</v>
      </c>
      <c r="D58" s="108">
        <v>0</v>
      </c>
      <c r="E58" s="93">
        <f t="shared" si="1"/>
        <v>0</v>
      </c>
      <c r="F58" s="94" t="e">
        <f t="shared" si="10"/>
        <v>#DIV/0!</v>
      </c>
      <c r="G58" s="109">
        <v>0</v>
      </c>
      <c r="H58" s="105">
        <v>0</v>
      </c>
      <c r="I58" s="93">
        <f t="shared" si="11"/>
        <v>0</v>
      </c>
      <c r="J58" s="93" t="e">
        <f t="shared" si="12"/>
        <v>#DIV/0!</v>
      </c>
    </row>
    <row r="59" spans="1:23">
      <c r="A59" s="63" t="s">
        <v>61</v>
      </c>
      <c r="B59" s="64">
        <v>4030</v>
      </c>
      <c r="C59" s="96">
        <f>C60+C61+C62+C63</f>
        <v>0</v>
      </c>
      <c r="D59" s="96">
        <f>D60+D61+D62+D63</f>
        <v>0</v>
      </c>
      <c r="E59" s="93">
        <f t="shared" si="1"/>
        <v>0</v>
      </c>
      <c r="F59" s="94" t="e">
        <f t="shared" si="10"/>
        <v>#DIV/0!</v>
      </c>
      <c r="G59" s="96">
        <f>G60+G61+G62+G63</f>
        <v>0</v>
      </c>
      <c r="H59" s="96">
        <f>H60+H61+H62+H63</f>
        <v>0</v>
      </c>
      <c r="I59" s="93">
        <f t="shared" si="11"/>
        <v>0</v>
      </c>
      <c r="J59" s="93" t="e">
        <f t="shared" si="12"/>
        <v>#DIV/0!</v>
      </c>
      <c r="L59" s="113"/>
    </row>
    <row r="60" spans="1:23">
      <c r="A60" s="58" t="s">
        <v>57</v>
      </c>
      <c r="B60" s="61">
        <v>4031</v>
      </c>
      <c r="C60" s="108">
        <v>0</v>
      </c>
      <c r="D60" s="108">
        <v>0</v>
      </c>
      <c r="E60" s="93">
        <f t="shared" si="1"/>
        <v>0</v>
      </c>
      <c r="F60" s="94" t="e">
        <f t="shared" si="10"/>
        <v>#DIV/0!</v>
      </c>
      <c r="G60" s="109">
        <v>0</v>
      </c>
      <c r="H60" s="105">
        <v>0</v>
      </c>
      <c r="I60" s="93">
        <f t="shared" si="11"/>
        <v>0</v>
      </c>
      <c r="J60" s="93" t="e">
        <f t="shared" si="12"/>
        <v>#DIV/0!</v>
      </c>
    </row>
    <row r="61" spans="1:23">
      <c r="A61" s="58" t="s">
        <v>58</v>
      </c>
      <c r="B61" s="61">
        <v>4032</v>
      </c>
      <c r="C61" s="108">
        <v>0</v>
      </c>
      <c r="D61" s="108">
        <v>0</v>
      </c>
      <c r="E61" s="93">
        <f t="shared" si="1"/>
        <v>0</v>
      </c>
      <c r="F61" s="94" t="e">
        <f t="shared" si="10"/>
        <v>#DIV/0!</v>
      </c>
      <c r="G61" s="109">
        <v>0</v>
      </c>
      <c r="H61" s="105">
        <v>0</v>
      </c>
      <c r="I61" s="93">
        <f t="shared" si="11"/>
        <v>0</v>
      </c>
      <c r="J61" s="93" t="e">
        <f t="shared" si="12"/>
        <v>#DIV/0!</v>
      </c>
    </row>
    <row r="62" spans="1:23">
      <c r="A62" s="58" t="s">
        <v>59</v>
      </c>
      <c r="B62" s="61">
        <v>4033</v>
      </c>
      <c r="C62" s="108">
        <v>0</v>
      </c>
      <c r="D62" s="108">
        <v>0</v>
      </c>
      <c r="E62" s="93">
        <f t="shared" si="1"/>
        <v>0</v>
      </c>
      <c r="F62" s="94" t="e">
        <f t="shared" si="10"/>
        <v>#DIV/0!</v>
      </c>
      <c r="G62" s="109">
        <v>0</v>
      </c>
      <c r="H62" s="105">
        <v>0</v>
      </c>
      <c r="I62" s="93">
        <f t="shared" si="11"/>
        <v>0</v>
      </c>
      <c r="J62" s="93" t="e">
        <f t="shared" si="12"/>
        <v>#DIV/0!</v>
      </c>
    </row>
    <row r="63" spans="1:23">
      <c r="A63" s="62" t="s">
        <v>62</v>
      </c>
      <c r="B63" s="61">
        <v>4040</v>
      </c>
      <c r="C63" s="108">
        <v>0</v>
      </c>
      <c r="D63" s="108">
        <v>0</v>
      </c>
      <c r="E63" s="93">
        <f t="shared" si="1"/>
        <v>0</v>
      </c>
      <c r="F63" s="94" t="e">
        <f t="shared" si="10"/>
        <v>#DIV/0!</v>
      </c>
      <c r="G63" s="109">
        <v>0</v>
      </c>
      <c r="H63" s="105">
        <v>0</v>
      </c>
      <c r="I63" s="93">
        <f t="shared" si="11"/>
        <v>0</v>
      </c>
      <c r="J63" s="93" t="e">
        <f t="shared" si="12"/>
        <v>#DIV/0!</v>
      </c>
    </row>
    <row r="64" spans="1:23" ht="21.75" customHeight="1">
      <c r="A64" s="126" t="s">
        <v>63</v>
      </c>
      <c r="B64" s="127"/>
      <c r="C64" s="127"/>
      <c r="D64" s="127"/>
      <c r="E64" s="127"/>
      <c r="F64" s="127"/>
      <c r="G64" s="127"/>
      <c r="H64" s="127"/>
      <c r="I64" s="127"/>
      <c r="J64" s="128"/>
    </row>
    <row r="65" spans="1:11">
      <c r="A65" s="2" t="s">
        <v>7</v>
      </c>
      <c r="B65" s="28">
        <v>5010</v>
      </c>
      <c r="C65" s="93">
        <f>C40-C41</f>
        <v>84918.930000007153</v>
      </c>
      <c r="D65" s="93">
        <f>D40-D41</f>
        <v>84918.930000007153</v>
      </c>
      <c r="E65" s="93">
        <f t="shared" si="1"/>
        <v>0</v>
      </c>
      <c r="F65" s="94">
        <f>(D65/C65)*100</f>
        <v>100</v>
      </c>
      <c r="G65" s="93">
        <f>G40-G41</f>
        <v>2598964.3299999982</v>
      </c>
      <c r="H65" s="93">
        <f>H40-H41</f>
        <v>2598964.3299999982</v>
      </c>
      <c r="I65" s="93">
        <f>H65-G65</f>
        <v>0</v>
      </c>
      <c r="J65" s="93">
        <f>(H65/G65)*100</f>
        <v>100</v>
      </c>
      <c r="K65" s="92" t="s">
        <v>87</v>
      </c>
    </row>
    <row r="66" spans="1:11">
      <c r="A66" s="3" t="s">
        <v>8</v>
      </c>
      <c r="B66" s="7">
        <v>5011</v>
      </c>
      <c r="C66" s="93">
        <f>C65-C67</f>
        <v>84918.930000007153</v>
      </c>
      <c r="D66" s="93">
        <f>D65-D67</f>
        <v>84918.930000007153</v>
      </c>
      <c r="E66" s="93">
        <f t="shared" si="1"/>
        <v>0</v>
      </c>
      <c r="F66" s="94">
        <f>(D66/C66)*100</f>
        <v>100</v>
      </c>
      <c r="G66" s="93">
        <f>G65-G67</f>
        <v>2598964.3299999982</v>
      </c>
      <c r="H66" s="93">
        <f>H65-H67</f>
        <v>2598964.3299999982</v>
      </c>
      <c r="I66" s="93">
        <f>H66-G66</f>
        <v>0</v>
      </c>
      <c r="J66" s="93">
        <f>(H66/G66)*100</f>
        <v>100</v>
      </c>
    </row>
    <row r="67" spans="1:11" ht="17.45" customHeight="1">
      <c r="A67" s="4" t="s">
        <v>9</v>
      </c>
      <c r="B67" s="7">
        <v>5012</v>
      </c>
      <c r="C67" s="29">
        <v>0</v>
      </c>
      <c r="D67" s="29">
        <v>0</v>
      </c>
      <c r="E67" s="29">
        <v>0</v>
      </c>
      <c r="F67" s="82" t="e">
        <f>(D67/C67)*100</f>
        <v>#DIV/0!</v>
      </c>
      <c r="G67" s="29">
        <v>0</v>
      </c>
      <c r="H67" s="80">
        <v>0</v>
      </c>
      <c r="I67" s="80">
        <v>0</v>
      </c>
      <c r="J67" s="83" t="e">
        <f>(H67/G67)*100</f>
        <v>#DIV/0!</v>
      </c>
    </row>
    <row r="68" spans="1:11" ht="17.45" customHeight="1">
      <c r="A68" s="118" t="s">
        <v>64</v>
      </c>
      <c r="B68" s="119"/>
      <c r="C68" s="119"/>
      <c r="D68" s="119"/>
      <c r="E68" s="119"/>
      <c r="F68" s="119"/>
      <c r="G68" s="119"/>
      <c r="H68" s="119"/>
      <c r="I68" s="119"/>
      <c r="J68" s="120"/>
    </row>
    <row r="69" spans="1:11">
      <c r="A69" s="65" t="s">
        <v>65</v>
      </c>
      <c r="B69" s="28">
        <v>6010</v>
      </c>
      <c r="C69" s="93">
        <f>C70+C71+C72+C73+C74+C75</f>
        <v>3650639.45</v>
      </c>
      <c r="D69" s="93">
        <f>D70+D71+D72+D73+D74+D75</f>
        <v>3650639.45</v>
      </c>
      <c r="E69" s="93">
        <f t="shared" ref="E69:E75" si="13">D69-C69</f>
        <v>0</v>
      </c>
      <c r="F69" s="94">
        <f t="shared" ref="F69:F75" si="14">(D69/C69)*100</f>
        <v>100</v>
      </c>
      <c r="G69" s="93">
        <f>G70+G71+G72+G73+G74+G75</f>
        <v>10252131.609999999</v>
      </c>
      <c r="H69" s="93">
        <f>H70+H71+H72+H73+H74+H75</f>
        <v>10252131.609999999</v>
      </c>
      <c r="I69" s="93">
        <f t="shared" ref="I69:I75" si="15">H69-G69</f>
        <v>0</v>
      </c>
      <c r="J69" s="93">
        <f t="shared" ref="J69:J75" si="16">(H69/G69)*100</f>
        <v>100</v>
      </c>
    </row>
    <row r="70" spans="1:11" ht="16.899999999999999" customHeight="1">
      <c r="A70" s="71" t="s">
        <v>66</v>
      </c>
      <c r="B70" s="59">
        <v>6011</v>
      </c>
      <c r="C70" s="107">
        <v>1624.01</v>
      </c>
      <c r="D70" s="107">
        <v>1624.01</v>
      </c>
      <c r="E70" s="93">
        <f t="shared" si="13"/>
        <v>0</v>
      </c>
      <c r="F70" s="94">
        <f t="shared" si="14"/>
        <v>100</v>
      </c>
      <c r="G70" s="107">
        <v>5992.22</v>
      </c>
      <c r="H70" s="107">
        <v>5992.22</v>
      </c>
      <c r="I70" s="93">
        <f t="shared" si="15"/>
        <v>0</v>
      </c>
      <c r="J70" s="93">
        <f t="shared" si="16"/>
        <v>100</v>
      </c>
    </row>
    <row r="71" spans="1:11" ht="16.899999999999999" customHeight="1">
      <c r="A71" s="72" t="s">
        <v>67</v>
      </c>
      <c r="B71" s="59">
        <v>6012</v>
      </c>
      <c r="C71" s="108">
        <v>133413.63</v>
      </c>
      <c r="D71" s="108">
        <v>133413.63</v>
      </c>
      <c r="E71" s="93">
        <f t="shared" si="13"/>
        <v>0</v>
      </c>
      <c r="F71" s="94">
        <f t="shared" si="14"/>
        <v>100</v>
      </c>
      <c r="G71" s="108">
        <v>408439.23</v>
      </c>
      <c r="H71" s="108">
        <v>408439.23</v>
      </c>
      <c r="I71" s="93">
        <f t="shared" si="15"/>
        <v>0</v>
      </c>
      <c r="J71" s="93">
        <f t="shared" si="16"/>
        <v>100</v>
      </c>
    </row>
    <row r="72" spans="1:11" ht="16.899999999999999" customHeight="1">
      <c r="A72" s="72" t="s">
        <v>68</v>
      </c>
      <c r="B72" s="59">
        <v>6013</v>
      </c>
      <c r="C72" s="108">
        <v>103.95</v>
      </c>
      <c r="D72" s="108">
        <v>103.95</v>
      </c>
      <c r="E72" s="93">
        <f t="shared" si="13"/>
        <v>0</v>
      </c>
      <c r="F72" s="94">
        <f t="shared" si="14"/>
        <v>100</v>
      </c>
      <c r="G72" s="108">
        <v>323.35000000000002</v>
      </c>
      <c r="H72" s="108">
        <v>323.35000000000002</v>
      </c>
      <c r="I72" s="93">
        <f t="shared" si="15"/>
        <v>0</v>
      </c>
      <c r="J72" s="93">
        <f t="shared" si="16"/>
        <v>100</v>
      </c>
    </row>
    <row r="73" spans="1:11">
      <c r="A73" s="72" t="s">
        <v>69</v>
      </c>
      <c r="B73" s="59">
        <v>6014</v>
      </c>
      <c r="C73" s="108">
        <v>1597164.75</v>
      </c>
      <c r="D73" s="108">
        <v>1597164.75</v>
      </c>
      <c r="E73" s="93">
        <f t="shared" si="13"/>
        <v>0</v>
      </c>
      <c r="F73" s="94">
        <f t="shared" si="14"/>
        <v>100</v>
      </c>
      <c r="G73" s="108">
        <v>3908169.34</v>
      </c>
      <c r="H73" s="108">
        <v>3908169.34</v>
      </c>
      <c r="I73" s="93">
        <f t="shared" si="15"/>
        <v>0</v>
      </c>
      <c r="J73" s="93">
        <f t="shared" si="16"/>
        <v>100</v>
      </c>
    </row>
    <row r="74" spans="1:11" ht="30" customHeight="1">
      <c r="A74" s="73" t="s">
        <v>70</v>
      </c>
      <c r="B74" s="59">
        <v>6015</v>
      </c>
      <c r="C74" s="112">
        <v>1918333.11</v>
      </c>
      <c r="D74" s="112">
        <v>1918333.11</v>
      </c>
      <c r="E74" s="93">
        <f t="shared" si="13"/>
        <v>0</v>
      </c>
      <c r="F74" s="94">
        <f t="shared" si="14"/>
        <v>100</v>
      </c>
      <c r="G74" s="112">
        <v>5929207.4699999997</v>
      </c>
      <c r="H74" s="112">
        <v>5929207.4699999997</v>
      </c>
      <c r="I74" s="93">
        <f t="shared" si="15"/>
        <v>0</v>
      </c>
      <c r="J74" s="93">
        <f t="shared" si="16"/>
        <v>100</v>
      </c>
    </row>
    <row r="75" spans="1:11">
      <c r="A75" s="75" t="s">
        <v>98</v>
      </c>
      <c r="B75" s="59">
        <v>6016</v>
      </c>
      <c r="C75" s="103">
        <v>0</v>
      </c>
      <c r="D75" s="103">
        <v>0</v>
      </c>
      <c r="E75" s="93">
        <f t="shared" si="13"/>
        <v>0</v>
      </c>
      <c r="F75" s="94" t="e">
        <f t="shared" si="14"/>
        <v>#DIV/0!</v>
      </c>
      <c r="G75" s="103">
        <v>0</v>
      </c>
      <c r="H75" s="103">
        <v>0</v>
      </c>
      <c r="I75" s="93">
        <f t="shared" si="15"/>
        <v>0</v>
      </c>
      <c r="J75" s="93" t="e">
        <f t="shared" si="16"/>
        <v>#DIV/0!</v>
      </c>
    </row>
    <row r="76" spans="1:11" ht="19.149999999999999" customHeight="1">
      <c r="A76" s="139" t="s">
        <v>71</v>
      </c>
      <c r="B76" s="140"/>
      <c r="C76" s="140"/>
      <c r="D76" s="140"/>
      <c r="E76" s="140"/>
      <c r="F76" s="140"/>
      <c r="G76" s="140"/>
      <c r="H76" s="140"/>
      <c r="I76" s="140"/>
      <c r="J76" s="141"/>
    </row>
    <row r="77" spans="1:11" ht="19.149999999999999" customHeight="1">
      <c r="A77" s="66" t="s">
        <v>5</v>
      </c>
      <c r="B77" s="59">
        <v>7010</v>
      </c>
      <c r="C77" s="60">
        <v>189</v>
      </c>
      <c r="D77" s="60">
        <v>189</v>
      </c>
      <c r="E77" s="60">
        <v>0</v>
      </c>
      <c r="F77" s="60">
        <v>0</v>
      </c>
      <c r="G77" s="60">
        <v>190.5</v>
      </c>
      <c r="H77" s="60">
        <v>190.5</v>
      </c>
      <c r="I77" s="60">
        <v>190.5</v>
      </c>
      <c r="J77" s="60">
        <v>190.5</v>
      </c>
    </row>
    <row r="78" spans="1:11" ht="16.899999999999999" customHeight="1">
      <c r="A78" s="66"/>
      <c r="B78" s="59"/>
      <c r="C78" s="76"/>
      <c r="D78" s="76"/>
      <c r="E78" s="76"/>
      <c r="F78" s="76"/>
      <c r="G78" s="76" t="s">
        <v>10</v>
      </c>
      <c r="H78" s="76" t="s">
        <v>11</v>
      </c>
      <c r="I78" s="76" t="s">
        <v>12</v>
      </c>
      <c r="J78" s="76" t="s">
        <v>72</v>
      </c>
      <c r="K78" s="90" t="s">
        <v>88</v>
      </c>
    </row>
    <row r="79" spans="1:11">
      <c r="A79" s="66" t="s">
        <v>73</v>
      </c>
      <c r="B79" s="61">
        <v>7011</v>
      </c>
      <c r="C79" s="108">
        <v>0</v>
      </c>
      <c r="D79" s="108">
        <v>90046260.400000006</v>
      </c>
      <c r="E79" s="108">
        <v>0</v>
      </c>
      <c r="F79" s="108">
        <v>0</v>
      </c>
      <c r="G79" s="108">
        <v>89890795.5</v>
      </c>
      <c r="H79" s="108">
        <v>89978346.400000006</v>
      </c>
      <c r="I79" s="108">
        <v>90046260.400000006</v>
      </c>
      <c r="J79" s="108">
        <v>90268560.400000006</v>
      </c>
    </row>
    <row r="80" spans="1:11" ht="16.899999999999999" customHeight="1">
      <c r="A80" s="66" t="s">
        <v>74</v>
      </c>
      <c r="B80" s="61">
        <v>7012</v>
      </c>
      <c r="C80" s="77">
        <v>0</v>
      </c>
      <c r="D80" s="77">
        <v>0</v>
      </c>
      <c r="E80" s="77">
        <v>0</v>
      </c>
      <c r="F80" s="77">
        <v>0</v>
      </c>
      <c r="G80" s="78">
        <v>0</v>
      </c>
      <c r="H80" s="8">
        <v>0</v>
      </c>
      <c r="I80" s="8">
        <v>0</v>
      </c>
      <c r="J80" s="8">
        <v>0</v>
      </c>
    </row>
    <row r="81" spans="1:10" ht="16.899999999999999" customHeight="1">
      <c r="A81" s="66" t="s">
        <v>75</v>
      </c>
      <c r="B81" s="61">
        <v>7013</v>
      </c>
      <c r="C81" s="77">
        <v>0</v>
      </c>
      <c r="D81" s="77">
        <v>0</v>
      </c>
      <c r="E81" s="77">
        <v>0</v>
      </c>
      <c r="F81" s="77">
        <v>0</v>
      </c>
      <c r="G81" s="78">
        <v>0</v>
      </c>
      <c r="H81" s="8">
        <v>0</v>
      </c>
      <c r="I81" s="8">
        <v>0</v>
      </c>
      <c r="J81" s="8">
        <v>0</v>
      </c>
    </row>
    <row r="82" spans="1:10" ht="16.899999999999999" customHeight="1">
      <c r="A82" s="66" t="s">
        <v>76</v>
      </c>
      <c r="B82" s="79">
        <v>7016</v>
      </c>
      <c r="C82" s="74">
        <v>0</v>
      </c>
      <c r="D82" s="74">
        <v>133331.72</v>
      </c>
      <c r="E82" s="74">
        <v>0</v>
      </c>
      <c r="F82" s="74">
        <v>0</v>
      </c>
      <c r="G82" s="51">
        <v>442909.62</v>
      </c>
      <c r="H82" s="52">
        <v>133331.72</v>
      </c>
      <c r="I82" s="52">
        <v>0</v>
      </c>
      <c r="J82" s="52">
        <v>0</v>
      </c>
    </row>
    <row r="83" spans="1:10" ht="16.899999999999999" customHeight="1">
      <c r="A83" s="66" t="s">
        <v>77</v>
      </c>
      <c r="B83" s="7">
        <v>7020</v>
      </c>
      <c r="C83" s="57">
        <v>0</v>
      </c>
      <c r="D83" s="46">
        <v>652911.57999999996</v>
      </c>
      <c r="E83" s="46">
        <v>0</v>
      </c>
      <c r="F83" s="46">
        <v>0</v>
      </c>
      <c r="G83" s="46">
        <v>194730.71</v>
      </c>
      <c r="H83" s="70">
        <v>652911.57999999996</v>
      </c>
      <c r="I83" s="70">
        <v>210000</v>
      </c>
      <c r="J83" s="70">
        <v>0</v>
      </c>
    </row>
    <row r="84" spans="1:10" ht="16.899999999999999" customHeight="1">
      <c r="A84" s="9"/>
      <c r="B84" s="10"/>
      <c r="C84" s="11"/>
      <c r="D84" s="11"/>
      <c r="E84" s="11"/>
      <c r="F84" s="11"/>
      <c r="G84" s="11"/>
      <c r="H84" s="12"/>
      <c r="I84" s="12"/>
      <c r="J84" s="12"/>
    </row>
    <row r="85" spans="1:10" ht="16.899999999999999" customHeight="1">
      <c r="A85" s="13" t="s">
        <v>93</v>
      </c>
      <c r="B85" s="14"/>
      <c r="C85" s="15"/>
      <c r="D85" s="14"/>
      <c r="E85" s="16"/>
      <c r="F85" s="132" t="s">
        <v>95</v>
      </c>
      <c r="G85" s="132"/>
      <c r="H85" s="17"/>
      <c r="I85" s="81"/>
      <c r="J85" s="81"/>
    </row>
    <row r="86" spans="1:10" ht="16.899999999999999" customHeight="1">
      <c r="A86" s="18"/>
      <c r="B86" s="19"/>
      <c r="C86" s="20" t="s">
        <v>4</v>
      </c>
      <c r="D86" s="20"/>
      <c r="E86" s="117" t="s">
        <v>14</v>
      </c>
      <c r="F86" s="117"/>
      <c r="G86" s="117"/>
    </row>
    <row r="87" spans="1:10" ht="16.899999999999999" customHeight="1">
      <c r="A87" s="18" t="s">
        <v>94</v>
      </c>
      <c r="B87" s="19"/>
      <c r="C87" s="22"/>
      <c r="D87" s="19"/>
      <c r="E87" s="19"/>
      <c r="F87" s="135" t="s">
        <v>96</v>
      </c>
      <c r="G87" s="135"/>
    </row>
    <row r="88" spans="1:10" ht="16.899999999999999" customHeight="1">
      <c r="A88" s="18"/>
      <c r="B88" s="19"/>
      <c r="C88" s="20" t="s">
        <v>4</v>
      </c>
      <c r="D88" s="20"/>
      <c r="E88" s="117" t="s">
        <v>14</v>
      </c>
      <c r="F88" s="117"/>
      <c r="G88" s="117"/>
    </row>
    <row r="89" spans="1:10">
      <c r="A89"/>
      <c r="B89"/>
      <c r="C89"/>
      <c r="D89"/>
      <c r="E89"/>
      <c r="F89"/>
      <c r="G89"/>
    </row>
    <row r="90" spans="1:10" ht="16.899999999999999" customHeight="1">
      <c r="A90"/>
      <c r="B90"/>
      <c r="C90"/>
      <c r="D90"/>
      <c r="E90"/>
      <c r="F90"/>
      <c r="G90"/>
    </row>
    <row r="91" spans="1:10" ht="16.899999999999999" customHeight="1">
      <c r="A91"/>
      <c r="B91"/>
      <c r="C91"/>
      <c r="D91"/>
      <c r="E91"/>
      <c r="F91"/>
      <c r="G91"/>
    </row>
    <row r="92" spans="1:10" ht="16.899999999999999" customHeight="1"/>
    <row r="93" spans="1:10" ht="16.899999999999999" customHeight="1"/>
    <row r="94" spans="1:10" ht="16.899999999999999" customHeight="1"/>
    <row r="96" spans="1:10" ht="16.899999999999999" customHeight="1"/>
    <row r="97" ht="16.899999999999999" customHeight="1"/>
    <row r="98" ht="16.899999999999999" customHeight="1"/>
    <row r="99" ht="16.899999999999999" customHeight="1"/>
    <row r="100" ht="16.899999999999999" customHeight="1"/>
    <row r="101" ht="15" customHeight="1"/>
    <row r="102" ht="23.45" customHeight="1"/>
    <row r="103" ht="17.45" customHeight="1"/>
    <row r="104" ht="16.149999999999999" customHeight="1"/>
    <row r="105" ht="16.899999999999999" customHeight="1"/>
    <row r="106" ht="16.899999999999999" customHeight="1"/>
    <row r="109" ht="18" customHeight="1"/>
    <row r="112" ht="24.6" customHeight="1"/>
    <row r="113" ht="16.899999999999999" customHeight="1"/>
    <row r="114" ht="16.899999999999999" customHeight="1"/>
    <row r="115" ht="16.899999999999999" customHeight="1"/>
    <row r="116" ht="16.899999999999999" customHeight="1"/>
    <row r="119" ht="18.600000000000001" customHeight="1"/>
    <row r="120" ht="21.75" customHeight="1"/>
    <row r="122" ht="13.9" customHeight="1"/>
    <row r="123" ht="13.9" customHeight="1"/>
  </sheetData>
  <mergeCells count="21">
    <mergeCell ref="A53:J53"/>
    <mergeCell ref="K47:W52"/>
    <mergeCell ref="A4:J4"/>
    <mergeCell ref="A5:J5"/>
    <mergeCell ref="F85:G85"/>
    <mergeCell ref="E2:J2"/>
    <mergeCell ref="A7:J7"/>
    <mergeCell ref="A12:J12"/>
    <mergeCell ref="A76:J76"/>
    <mergeCell ref="A28:J28"/>
    <mergeCell ref="A42:J42"/>
    <mergeCell ref="E88:G88"/>
    <mergeCell ref="A68:J68"/>
    <mergeCell ref="A6:J6"/>
    <mergeCell ref="A9:A10"/>
    <mergeCell ref="B9:B10"/>
    <mergeCell ref="C9:F9"/>
    <mergeCell ref="A64:J64"/>
    <mergeCell ref="E86:G86"/>
    <mergeCell ref="F87:G87"/>
    <mergeCell ref="G9:J9"/>
  </mergeCells>
  <phoneticPr fontId="0" type="noConversion"/>
  <pageMargins left="0.2" right="0.21" top="0.35" bottom="0.23" header="0.2" footer="0.2"/>
  <pageSetup paperSize="9" scale="61" orientation="landscape" verticalDpi="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звіт ІІІ кв-л 2022</vt:lpstr>
      <vt:lpstr>'фін звіт ІІІ кв-л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22222</cp:lastModifiedBy>
  <cp:lastPrinted>2022-10-24T07:37:15Z</cp:lastPrinted>
  <dcterms:created xsi:type="dcterms:W3CDTF">2016-09-17T08:38:05Z</dcterms:created>
  <dcterms:modified xsi:type="dcterms:W3CDTF">2022-11-11T08:15:04Z</dcterms:modified>
</cp:coreProperties>
</file>