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Е ДАННЫЕ за первый квартал 22Г\"/>
    </mc:Choice>
  </mc:AlternateContent>
  <bookViews>
    <workbookView xWindow="0" yWindow="0" windowWidth="28800" windowHeight="12330"/>
  </bookViews>
  <sheets>
    <sheet name="Sheet" sheetId="1" r:id="rId1"/>
  </sheets>
  <definedNames>
    <definedName name="_xlnm._FilterDatabase" localSheetId="0" hidden="1">Sheet!$A$1:$O$57</definedName>
  </definedNames>
  <calcPr calcId="162913"/>
</workbook>
</file>

<file path=xl/calcChain.xml><?xml version="1.0" encoding="utf-8"?>
<calcChain xmlns="http://schemas.openxmlformats.org/spreadsheetml/2006/main">
  <c r="A57" i="1" l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<sst xmlns="http://schemas.openxmlformats.org/spreadsheetml/2006/main" count="463" uniqueCount="246">
  <si>
    <t xml:space="preserve"> АРАНЕСП / Darbepoetin alfa. ; МИРЦЕРА / Methoxy polyethylene glycol-epoetin beta.</t>
  </si>
  <si>
    <t xml:space="preserve"> Надання послуг з технічного обслуговування
системи газопостачання та газового обладнання.</t>
  </si>
  <si>
    <t xml:space="preserve"> Планове технічне обслуговування газового обладнання.</t>
  </si>
  <si>
    <t xml:space="preserve"> Послуга з постачання теплової енергії.</t>
  </si>
  <si>
    <t xml:space="preserve"> Послуги з охорони майна на об’єкті за допомогою пульта центрального спостереження за сигналізацією, та обслуговування сигналізації на цьому об’єкті.</t>
  </si>
  <si>
    <t xml:space="preserve"> Послуги з розподілу електричної енергії для забезпечення потреб електроустановок.</t>
  </si>
  <si>
    <t xml:space="preserve"> Послуги з технічної підтримки та супроводження
програмної продукції - «Комплекс комп’ютерних програм «Медична інформаційна система «Каштан»</t>
  </si>
  <si>
    <t xml:space="preserve"> Послуги по супроводу програмного забезпечення
- комп’ютерної програми та бази даних „Медична статистика” (“Система управління базою даних” або скорочено „СУБД”).</t>
  </si>
  <si>
    <t xml:space="preserve"> Послуги пов’язані з метрологічною повіркою лічильників води.</t>
  </si>
  <si>
    <t xml:space="preserve"> Послуги цілодобового протипожежного спостереження та технічного обслуговування автоматичної пожежної сигналізації.</t>
  </si>
  <si>
    <t xml:space="preserve"> Придбання послуг доступу до мережі Інтернету.</t>
  </si>
  <si>
    <t>01976358</t>
  </si>
  <si>
    <t>01995663</t>
  </si>
  <si>
    <t>03341305</t>
  </si>
  <si>
    <t>09310000-5 Електрична енергія</t>
  </si>
  <si>
    <t>09320000-8 Пара, гаряча вода та пов’язана продукція</t>
  </si>
  <si>
    <t>13459295</t>
  </si>
  <si>
    <t>15510000-6 Молоко та вершки</t>
  </si>
  <si>
    <t>15880000-0 Спеціальні продукти харчування, збагачені поживними речовинами</t>
  </si>
  <si>
    <t>1759701761</t>
  </si>
  <si>
    <t>2015300381</t>
  </si>
  <si>
    <t>20262860</t>
  </si>
  <si>
    <t>21673832</t>
  </si>
  <si>
    <t>22820000-4 Бланки</t>
  </si>
  <si>
    <t>23359034</t>
  </si>
  <si>
    <t>2654811520</t>
  </si>
  <si>
    <t>2734409717</t>
  </si>
  <si>
    <t>2904404956</t>
  </si>
  <si>
    <t>30190000-7 Офісне устаткування та приладдя різне</t>
  </si>
  <si>
    <t>30273239</t>
  </si>
  <si>
    <t>31348357</t>
  </si>
  <si>
    <t>3153403953</t>
  </si>
  <si>
    <t>31770510</t>
  </si>
  <si>
    <t>32-Д</t>
  </si>
  <si>
    <t>32688148</t>
  </si>
  <si>
    <t>33006821</t>
  </si>
  <si>
    <t>33120000-7 Системи реєстрації медичної інформації та дослідне обладнання</t>
  </si>
  <si>
    <t>33190000-8 Медичне обладнання та вироби медичного призначення різні</t>
  </si>
  <si>
    <t>33600000-6 Фармацевтична продукція</t>
  </si>
  <si>
    <t>33690000-3 Лікарські засоби різні</t>
  </si>
  <si>
    <t>33696500-0 Лабораторні реактиви</t>
  </si>
  <si>
    <t>33700000-7 Засоби особистої гігієни</t>
  </si>
  <si>
    <t>3416705054</t>
  </si>
  <si>
    <t>35323603</t>
  </si>
  <si>
    <t>3550502015</t>
  </si>
  <si>
    <t>36157713</t>
  </si>
  <si>
    <t>36216548</t>
  </si>
  <si>
    <t>36365843</t>
  </si>
  <si>
    <t>3653303437</t>
  </si>
  <si>
    <t>38114509</t>
  </si>
  <si>
    <t>38529250</t>
  </si>
  <si>
    <t>39197392</t>
  </si>
  <si>
    <t>39625877</t>
  </si>
  <si>
    <t>40091017</t>
  </si>
  <si>
    <t>40109168</t>
  </si>
  <si>
    <t>40277858</t>
  </si>
  <si>
    <t>41362425</t>
  </si>
  <si>
    <t>41369085</t>
  </si>
  <si>
    <t>41630954</t>
  </si>
  <si>
    <t>42082379</t>
  </si>
  <si>
    <t>42353652</t>
  </si>
  <si>
    <t>43808856</t>
  </si>
  <si>
    <t>44510000-8 Знаряддя</t>
  </si>
  <si>
    <t>48810000-9 Інформаційні системи</t>
  </si>
  <si>
    <t>50310000-1 Технічне обслуговування і ремонт офісної техніки</t>
  </si>
  <si>
    <t>50411100-0 Послуги з ремонту і технічного обслуговування лічильників води</t>
  </si>
  <si>
    <t>50413200-5 Послуги з ремонту і технічного обслуговування протипожежного обладнання</t>
  </si>
  <si>
    <t>50420000-5 Послуги з ремонту і технічного обслуговування медичного та хірургічного обладнання</t>
  </si>
  <si>
    <t>50530000-9 Послуги з ремонту і технічного обслуговування техніки</t>
  </si>
  <si>
    <t>50531200-8 Послуги з технічного обслуговування газових приладів</t>
  </si>
  <si>
    <t>50730000-1 Послуги з ремонту і технічного обслуговування охолоджувальних установок</t>
  </si>
  <si>
    <t>50750000-7 Послуги з технічного обслуговування ліфтів</t>
  </si>
  <si>
    <t>60100000-9 Послуги з автомобільних перевезень</t>
  </si>
  <si>
    <t>64210000-1 Послуги телефонного зв’язку та передачі даних</t>
  </si>
  <si>
    <t>65000000-3 Комунальні послуги</t>
  </si>
  <si>
    <t>65110000-7 Розподіл води</t>
  </si>
  <si>
    <t>65310000-9 Розподіл електричної енергії</t>
  </si>
  <si>
    <t>71247000-1 Нагляд за будівельними роботами</t>
  </si>
  <si>
    <t>71315410-6 Перевірка вентиляційних систем</t>
  </si>
  <si>
    <t>72250000-2 Послуги, пов’язані із системами та підтримкою</t>
  </si>
  <si>
    <t>72260000-5 Послуги, пов’язані з програмним забезпеченням</t>
  </si>
  <si>
    <t>72410000-7 Послуги провайдерів</t>
  </si>
  <si>
    <t>72720000-3 Послуги у сфері глобальних мереж</t>
  </si>
  <si>
    <t>72720000-3 Послуги у сфері глобальних мереж. Послуги з підключення до опто-волоконної мережі провайдера.</t>
  </si>
  <si>
    <t>79110000-8 Послуги з юридичного консультування та юридичного представництва</t>
  </si>
  <si>
    <t>79710000-4 Охоронні послуги</t>
  </si>
  <si>
    <t>85140000-2 Послуги у сфері охорони здоров’я різні</t>
  </si>
  <si>
    <t>90430000-0 Послуги з відведення стічних вод</t>
  </si>
  <si>
    <t>90500000-2 Послуги у сфері поводження зі сміттям та відходами</t>
  </si>
  <si>
    <t>90520000-8 Послуги у сфері поводження з радіоактивними, токсичними, медичними та небезпечними відходами</t>
  </si>
  <si>
    <t>90910000-9 Послуги з прибирання</t>
  </si>
  <si>
    <t>90920000-2 Послуги із санітарно-гігієнічної обробки приміщень</t>
  </si>
  <si>
    <t>ЄДРПОУ переможця</t>
  </si>
  <si>
    <t>Ідентифікатор закупівлі</t>
  </si>
  <si>
    <t>АДВОКАТСЬКЕ ОБ'ЄДНАННЯ  "ЮРЕКСІМ"</t>
  </si>
  <si>
    <t>АКЦІОНЕРНЕ ТОВАРИСТВО "ДТЕК ДНІПРОВСЬКІ ЕЛЕКТРОМЕРЕЖІ"</t>
  </si>
  <si>
    <t>АКЦІОНЕРНЕ ТОВАРИСТВО "ОПЕРАТОР ГАЗОРОЗПОДІЛЬНОЇ СИСТЕМИ "ДНІПРОГАЗ"</t>
  </si>
  <si>
    <t>ВІДОКРЕМЛЕНИЙ СТРУКТУРНИЙ ПІДРОЗДІЛ "ДНІПРОВСЬКИЙ РАЙОННИЙ ВІДДІЛ ДЕРЖАВНОЇ УСТАНОВИ "ДНІПРОПЕТРОВСЬКИЙ ОБЛАСНИЙ ЦЕНТР КОНТРОЛЮ ТА ПРОФІЛАКТИКИ ХВОРОБ МІНІСТЕРСТВА ОХОРОНИ ЗДОРОВ'Я УКРАЇНИ"</t>
  </si>
  <si>
    <t>Виконання заходів охорони на об’єкті, розташованого за адресою: м. Дніпро, вул. Велика Діївська, 111</t>
  </si>
  <si>
    <t>Відкриті торги</t>
  </si>
  <si>
    <t xml:space="preserve">Глікогемоглобін Набір контролей. Глікогемоглобін Набір реагентів. Розчин для очистки, фасування: 50мл. </t>
  </si>
  <si>
    <t>Дата публікації закупівлі</t>
  </si>
  <si>
    <t>Договір діє до:</t>
  </si>
  <si>
    <t>Електрична енергія на 2022 р.</t>
  </si>
  <si>
    <t>Закупівля без використання електронної системи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</si>
  <si>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</si>
  <si>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КОМУНАЛЬНЕ ПІДПРИЄМСТВО "АВТОПІДПРИЄМСТВО САНІТАРНОГО ТРАНСПОРТУ" ДНІПРОВСЬКОЇ МІСЬКОЇ РАДИ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</si>
  <si>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</si>
  <si>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</si>
  <si>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Калоприймач двокомпонентний, мішок 1693, діаметр 50 мм, №30. Калоприймач  стомічний двокомпонентний пластина 1779, №5. Калоприймач однокомпонентний 17500, №30. Сечоприймач  750  мл.</t>
  </si>
  <si>
    <t xml:space="preserve">Калоприймач однокомпонентний 17500, №30. Калоприймач стомічний однокомпонентний відкритий №15570. Калоприймач двокомпонентний, мішок 1693, діаметр 50 мм, №30. Калоприймач  стомічний двокомпонентний пластина 1779, №5. Калоприймач стомичий двокомпонентний, мішок №13985, №30. Калоприймач двокомпонентний, пластина №46759, №4. Калоприймач стомічний двокомпонентний УРО 1758, №20. Калоприймач стомічний двокомпонентний. Пластина 13181, № 5. </t>
  </si>
  <si>
    <t>Класифікатор</t>
  </si>
  <si>
    <t>Контроль гематологічний Diacon 3 норма, DN35002-SET для Abacus 3 CT - система закритого типу.</t>
  </si>
  <si>
    <t>ЛЯШУК ДМИТРО СЕРГІЙОВИЧ</t>
  </si>
  <si>
    <t xml:space="preserve">Лопата модернізована з черешком-ручкой. Метла Леміра з дерев'яним черешком. Віник сорго. Тяпка. Граблі віяльні з черенком. Змивка для піни. Набір викруток. Бур SDS-plus 6x110 мм. Бур SDS-plus 6x160 мм. Плоскогубці. </t>
  </si>
  <si>
    <t>Лікувальна суміш МD мил ФКУ-3*.</t>
  </si>
  <si>
    <t>МАНДЗІЙ ОЛЕКСАНДР СЕРГІЙОВИЧ</t>
  </si>
  <si>
    <t>Молоко стерилізоване для дитячого харчування «Малятко», 3,2%</t>
  </si>
  <si>
    <t>Надання правової (правничої) допомоги з захисту інтересів.</t>
  </si>
  <si>
    <t>Номер договору</t>
  </si>
  <si>
    <t>ОБЛАСНЕ КОМУНАЛЬНЕ ПІДПРИЄМСТВО "ФАРМАЦІЯ"</t>
  </si>
  <si>
    <t>Організатор</t>
  </si>
  <si>
    <t>ПРИВАТНЕ ПІДПРИЄМСТВО "МЕДІНФОСЕРВІС"</t>
  </si>
  <si>
    <t>ПРИВАТНЕ ПІДПРИЄМСТВО "ПМК-1"</t>
  </si>
  <si>
    <t>ПРИВАТНЕ ПІДПРИЄМСТВО "ТЕХНОІНФОМЕД-2"</t>
  </si>
  <si>
    <t xml:space="preserve">Папір офісний призначений для друку та копіюванні на лазерній та струменевій техніці (принтерах), білий, формат А4. </t>
  </si>
  <si>
    <t>Перевірка димових та вентиляційних каналів.</t>
  </si>
  <si>
    <t>Переговорна процедура</t>
  </si>
  <si>
    <t>Послуга з поточного сервісного обслуговування аналізаторів гематологічних Abacus 3CT.</t>
  </si>
  <si>
    <t>Послуги дератизації, дезінсекції та дезінфекції.</t>
  </si>
  <si>
    <t>Послуги з автомобільних перевезень вакцини.</t>
  </si>
  <si>
    <t>Послуги з заправки,  відновлення картриджів, технічне обслуговування персональних комп’ютерів та офісної техніки.</t>
  </si>
  <si>
    <t>Послуги з охорони майна на об’єкті за допомогою пульта центрального спостереження за сигналізацією, та обслуговування сигналізації на цьому об’єкті.</t>
  </si>
  <si>
    <t>Послуги з поводження з побутовими відходами.</t>
  </si>
  <si>
    <t>Послуги з прибирання приміщення за адресою: м. Дніпро, проспект Свободи, 99. Амбулаторія ЗПСМ № 8 приміщення 12,17.</t>
  </si>
  <si>
    <t>Послуги з ремонту і технічного обслуговування охолоджувальних установок для зберігання медичних імунобіологічних препаратів та лікарських засобів.</t>
  </si>
  <si>
    <t>Послуги з технічного обслуговування  газопроводів та споруд на них, що знаходяться за адресою: Свободи 99.</t>
  </si>
  <si>
    <t>Послуги з технічного обслуговування ліфтів (на 2022 рік).</t>
  </si>
  <si>
    <t>Послуги з управління Багатоквартирним будинком і прибудинковою територією що знаходиться за адресою: м. Дніпро, ж/м Червоний Камінь, буд. 10.</t>
  </si>
  <si>
    <t>Послуги з централізованого водовідведення.</t>
  </si>
  <si>
    <t>Послуги з централізованого водопостачання (найменування послуги згідно ДК 021:2015 «Єдиний закупівельний
словник» 65110000-7 - «Розподіл води») та централізованого водовідведення (найменування послуги згідно
ДК 021:2015 «Єдиний закупівельний словник» - 90430000-0 - «Послуги з відведення стічних вод»)</t>
  </si>
  <si>
    <t>Послуги з централізованого водопостачання.</t>
  </si>
  <si>
    <t>Послуги забезпечення постійного технічного супроводу комп’ютерної програми «Єдина інформаційна система управління місцевим бюджетом».</t>
  </si>
  <si>
    <t>Послуги зі збирання з подальшою утилізацією медичних  відходів категорії В. С.</t>
  </si>
  <si>
    <t>Послуги мобільного телефонного зв’язку.</t>
  </si>
  <si>
    <t>Послуги по здійсненню технічного нагляду за будівництвом об’єкту газопостачання.</t>
  </si>
  <si>
    <t>Послуги по супроводу програмного забезпечення
- комп’ютерної програми та бази даних  "Облік медичних кадрів України”.</t>
  </si>
  <si>
    <t>Послуги служби технічної підтримки програмних продуктів KBS.</t>
  </si>
  <si>
    <t>Послуги цілодобового протипожежного спостереження в КНП “ДЦПМСД № 5” ДМР за адресою: м. Дніпро, проспект Свободи, 99.</t>
  </si>
  <si>
    <t>Послуги із забезпечення перетікань реактивної електричної енергії.</t>
  </si>
  <si>
    <t>ПрАТ "КИЇВСТАР"</t>
  </si>
  <si>
    <t>Предмет закупівлі</t>
  </si>
  <si>
    <t>Підгузки для дорослих, Розмір Extra Plus М пакування  30 штук в упаковці. Підгузки для дорослих, Розмір Extra Plus L пакування  30 штук в упаковці. Підгузки для дорослих розмір XL (30 штук/уп). Пелюшка  поглинаюча, розмір 60х90 см пакування 30 штук.</t>
  </si>
  <si>
    <t>Підгузник для дітей 7-18 кг (72шт/уп). Підгузник для дітей 11-25 кг (30шт/уп).  Підгузник для дітей 15-30 кг (30шт/уп). Підгузки розмір XS (10 штук/уп). Підгузки для дорослих розмір S (30 штук/уп). Підгузки для дорослих, розмір Extra Plus М пакування 30 штук в упаковці. Підгузки для дорослих, розмір Extra Plus L пакування 30 штук в упаковці. Підгузки для дорослих розмір XL (30 шт/уп).</t>
  </si>
  <si>
    <t>Розчинник, 20 л. Лізуючий реагент, 1 л. Очищуючий розчин, 1 л. Гіпохлоритний Очищуючий Реагент, 1 л. Буфер фосфатний для аналізаторів Ексан 5 фл/уп. Калібратор глюкози 10 ммоль/л-5мл. Мембрана  глюкозооксидазна  для аналізатора глюкози ЕКСАН, 5 шт/уп. Суха сироватка Біоконт С, фасування 5 флаконів по 3,0 мл, для аналізатора глюкози Ексан. Розчин ізотонічний 20 л. Лізуючий реагент, 500 мл. Набір промивного розчину, 12 х 17 мл. Ферментний очищуючий розчин, 100 мл. Очищуючий реагент, 20 л. Трубка силіконова, 3 м.; (видалене)</t>
  </si>
  <si>
    <t>Система забору капілярної крові для гематологічних досліджень.</t>
  </si>
  <si>
    <t>Спеціальні рецептурні бланки Ф - З.</t>
  </si>
  <si>
    <t>Спрощена закупівля</t>
  </si>
  <si>
    <t>Статус договору</t>
  </si>
  <si>
    <t>Строк поставки до:</t>
  </si>
  <si>
    <t>Сума укладеного договору</t>
  </si>
  <si>
    <t>Суміш суха молочна  (від 0-6 міс.). Суміш суха молочна  ( від 6 міс. до 12 міс.).</t>
  </si>
  <si>
    <t>ТОВ "А-ЕНЕРГО"</t>
  </si>
  <si>
    <t>ТОВ "СТМ-Фарм"</t>
  </si>
  <si>
    <t>ТОВ "ТЕЛЕМІСТ 2012"</t>
  </si>
  <si>
    <t>ТОВ "ФАРМАСТОК"</t>
  </si>
  <si>
    <t>ТОВ АЛЬФАСЕРВIС ПЛЮС</t>
  </si>
  <si>
    <t>ТОВ СП "Ліфтреммонтаж Дніпро"</t>
  </si>
  <si>
    <t>ТОВ Спарта 2015</t>
  </si>
  <si>
    <t>ТОВ ТРИАВАНТ</t>
  </si>
  <si>
    <t>ТОВ ЮР-ТВІН</t>
  </si>
  <si>
    <t>ТОВАРИСТВО З ОБМЕЖЕНОЮ ВІДПОВІДАЛЬНІСТЮ "ДНІПРОВСЬКІ ЕНЕРГЕТИЧНІ ПОСЛУГИ"</t>
  </si>
  <si>
    <t>ТОВАРИСТВО З ОБМЕЖЕНОЮ ВІДПОВІДАЛЬНІСТЮ "ЕКОЛОГІЯ-Д"</t>
  </si>
  <si>
    <t>ТОВАРИСТВО З ОБМЕЖЕНОЮ ВІДПОВІДАЛЬНІСТЮ "МЕТРОНОМ 2009"</t>
  </si>
  <si>
    <t>ТОВАРИСТВО З ОБМЕЖЕНОЮ ВІДПОВІДАЛЬНІСТЮ "СІЕТ ХОЛДІНГ"</t>
  </si>
  <si>
    <t>ТОВАРИСТВО З ОБМЕЖЕНОЮ ВІДПОВІДАЛЬНІСТЮ "ФОКАРС"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</si>
  <si>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</si>
  <si>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НАУКОВО-ВИРОБНИЧА ФІРМА "ПРОММЕТ"</t>
  </si>
  <si>
    <t>ТУБЕРКУЛІН ППД RT 23 SSI /Туберкулін- розчин для ін’єкцій 2 ТО/0,1 мл.</t>
  </si>
  <si>
    <t>Тест смужки для сечового аналізатора  Strip Reader 40 (100 шт. в уп). Реагентні смужки до аналізатору сечі Dirui H-100 (100 шт/уп)</t>
  </si>
  <si>
    <t>Тест-система на визначення міоглобіну/KK MB/тропоніну I Cardio Combo №1. Тест на вагітність (смужка) №1. Гепатит В Тест для діагностики вірусного гепатиту В №1. Тест-система для виявлення вірусу гепатиту С  HСV №1. Тест смужки для вимірювання рівня холестерину в крові (25 шт). Тест смужки  для вимірювання  глюкози в крові (50 шт/уп).  Тест для діагностики ВІЛ-інфекції ВІЛ*. Тест-система для виявлення ВІЛ 1 та 2 типів HІV ½ №1*.</t>
  </si>
  <si>
    <t>Тип процедури</t>
  </si>
  <si>
    <t>УПРАВЛІННЯ ПОЛІЦІЇ ОХОРОНИ В ДНІПРОПЕТРОВСЬКІЙ ОБЛАСТІ</t>
  </si>
  <si>
    <t>Укладення договору до:</t>
  </si>
  <si>
    <t>Укладення договору з:</t>
  </si>
  <si>
    <t>ФІЗИЧНА ОСОБА-ПІДПРИЄМЕЦЬ КУЛАКОВА АНАСТАСІЯ ВОЛОДИМИРІВНА</t>
  </si>
  <si>
    <t>ФОП БОНДАРЕНКО ОЛЕКСАНДР ВАЛЕРІЙОВИЧ</t>
  </si>
  <si>
    <t>ФОП Бердник В.А.</t>
  </si>
  <si>
    <t>ФОП Куц Сергій Анатолійович</t>
  </si>
  <si>
    <t>ФОП ЛУПИКОВ ВЛАДИСЛАВ СЕРГІЙОВИЧ</t>
  </si>
  <si>
    <t>ФОП Хамаза Л.Г.</t>
  </si>
  <si>
    <t>Фактичний переможець</t>
  </si>
  <si>
    <t>ЧЕРНИШОВА ГАЛИНА ІВАНІВНА</t>
  </si>
  <si>
    <t>послуги спеціалізованого санітарного транспорту</t>
  </si>
  <si>
    <t>підписано</t>
  </si>
  <si>
    <t>№ 03/02</t>
  </si>
  <si>
    <t>№ 050875</t>
  </si>
  <si>
    <t>№ 1</t>
  </si>
  <si>
    <t>№ 1-02.22</t>
  </si>
  <si>
    <t>№ 10</t>
  </si>
  <si>
    <t>№ 10-Н</t>
  </si>
  <si>
    <t>№ 11</t>
  </si>
  <si>
    <t>№ 11786</t>
  </si>
  <si>
    <t>№ 11786В</t>
  </si>
  <si>
    <t>№ 11786С</t>
  </si>
  <si>
    <t>№ 12</t>
  </si>
  <si>
    <t>№ 13</t>
  </si>
  <si>
    <t>№ 137</t>
  </si>
  <si>
    <t>№ 15</t>
  </si>
  <si>
    <t>№ 16</t>
  </si>
  <si>
    <t>№ 16/22</t>
  </si>
  <si>
    <t>№ 17</t>
  </si>
  <si>
    <t>№ 18</t>
  </si>
  <si>
    <t>№ 19</t>
  </si>
  <si>
    <t>№ 2</t>
  </si>
  <si>
    <t>№ 20</t>
  </si>
  <si>
    <t>№ 2021-62-ОС</t>
  </si>
  <si>
    <t>№ 21</t>
  </si>
  <si>
    <t>№ 22</t>
  </si>
  <si>
    <t>№ 22/332-Б</t>
  </si>
  <si>
    <t>№ 23</t>
  </si>
  <si>
    <t>№ 23/17/201-2022</t>
  </si>
  <si>
    <t>№ 24/17/201-2022</t>
  </si>
  <si>
    <t>№ 3</t>
  </si>
  <si>
    <t>№ 38А491-10194-21</t>
  </si>
  <si>
    <t>№ 38А491-355-22</t>
  </si>
  <si>
    <t>№ 38А491-581-22</t>
  </si>
  <si>
    <t>№ 4</t>
  </si>
  <si>
    <t>№ 40109СТП</t>
  </si>
  <si>
    <t>№ 5</t>
  </si>
  <si>
    <t>№ 549/17/201/2022</t>
  </si>
  <si>
    <t>№ 56001</t>
  </si>
  <si>
    <t>№ 6</t>
  </si>
  <si>
    <t>№ 66-22/11</t>
  </si>
  <si>
    <t>№ 66-22/11/10</t>
  </si>
  <si>
    <t>№ 68-Н</t>
  </si>
  <si>
    <t>№ 7</t>
  </si>
  <si>
    <t>№ 8</t>
  </si>
  <si>
    <t>№ 8369816</t>
  </si>
  <si>
    <t>№ 9</t>
  </si>
  <si>
    <t>№ 901</t>
  </si>
  <si>
    <t>№ М/79/01/2022</t>
  </si>
  <si>
    <t>№ Н/8</t>
  </si>
  <si>
    <t xml:space="preserve">№14 </t>
  </si>
  <si>
    <t>№3</t>
  </si>
  <si>
    <t>№8/22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</si>
</sst>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35649411" TargetMode="External"/><Relationship Id="rId18" Type="http://schemas.openxmlformats.org/officeDocument/2006/relationships/hyperlink" Target="https://my.zakupki.prom.ua/remote/dispatcher/state_purchase_view/35427908" TargetMode="External"/><Relationship Id="rId26" Type="http://schemas.openxmlformats.org/officeDocument/2006/relationships/hyperlink" Target="https://my.zakupki.prom.ua/remote/dispatcher/state_purchase_view/34819252" TargetMode="External"/><Relationship Id="rId39" Type="http://schemas.openxmlformats.org/officeDocument/2006/relationships/hyperlink" Target="https://my.zakupki.prom.ua/remote/dispatcher/state_purchase_view/34183533" TargetMode="External"/><Relationship Id="rId21" Type="http://schemas.openxmlformats.org/officeDocument/2006/relationships/hyperlink" Target="https://my.zakupki.prom.ua/remote/dispatcher/state_purchase_view/34991576" TargetMode="External"/><Relationship Id="rId34" Type="http://schemas.openxmlformats.org/officeDocument/2006/relationships/hyperlink" Target="https://my.zakupki.prom.ua/remote/dispatcher/state_purchase_view/34439614" TargetMode="External"/><Relationship Id="rId42" Type="http://schemas.openxmlformats.org/officeDocument/2006/relationships/hyperlink" Target="https://my.zakupki.prom.ua/remote/dispatcher/state_purchase_view/34123973" TargetMode="External"/><Relationship Id="rId47" Type="http://schemas.openxmlformats.org/officeDocument/2006/relationships/hyperlink" Target="https://my.zakupki.prom.ua/remote/dispatcher/state_purchase_view/33832833" TargetMode="External"/><Relationship Id="rId50" Type="http://schemas.openxmlformats.org/officeDocument/2006/relationships/hyperlink" Target="https://my.zakupki.prom.ua/remote/dispatcher/state_purchase_view/33630678" TargetMode="External"/><Relationship Id="rId7" Type="http://schemas.openxmlformats.org/officeDocument/2006/relationships/hyperlink" Target="https://my.zakupki.prom.ua/remote/dispatcher/state_purchase_view/35743024" TargetMode="External"/><Relationship Id="rId2" Type="http://schemas.openxmlformats.org/officeDocument/2006/relationships/hyperlink" Target="https://my.zakupki.prom.ua/remote/dispatcher/state_purchase_view/36118175" TargetMode="External"/><Relationship Id="rId16" Type="http://schemas.openxmlformats.org/officeDocument/2006/relationships/hyperlink" Target="https://my.zakupki.prom.ua/remote/dispatcher/state_purchase_view/35553006" TargetMode="External"/><Relationship Id="rId29" Type="http://schemas.openxmlformats.org/officeDocument/2006/relationships/hyperlink" Target="https://my.zakupki.prom.ua/remote/dispatcher/state_purchase_view/34795679" TargetMode="External"/><Relationship Id="rId11" Type="http://schemas.openxmlformats.org/officeDocument/2006/relationships/hyperlink" Target="https://my.zakupki.prom.ua/remote/dispatcher/state_purchase_view/35679930" TargetMode="External"/><Relationship Id="rId24" Type="http://schemas.openxmlformats.org/officeDocument/2006/relationships/hyperlink" Target="https://my.zakupki.prom.ua/remote/dispatcher/state_purchase_view/34834157" TargetMode="External"/><Relationship Id="rId32" Type="http://schemas.openxmlformats.org/officeDocument/2006/relationships/hyperlink" Target="https://my.zakupki.prom.ua/remote/dispatcher/state_purchase_view/34537172" TargetMode="External"/><Relationship Id="rId37" Type="http://schemas.openxmlformats.org/officeDocument/2006/relationships/hyperlink" Target="https://my.zakupki.prom.ua/remote/dispatcher/state_purchase_view/34370499" TargetMode="External"/><Relationship Id="rId40" Type="http://schemas.openxmlformats.org/officeDocument/2006/relationships/hyperlink" Target="https://my.zakupki.prom.ua/remote/dispatcher/state_purchase_view/34161572" TargetMode="External"/><Relationship Id="rId45" Type="http://schemas.openxmlformats.org/officeDocument/2006/relationships/hyperlink" Target="https://my.zakupki.prom.ua/remote/dispatcher/state_purchase_view/33968778" TargetMode="External"/><Relationship Id="rId5" Type="http://schemas.openxmlformats.org/officeDocument/2006/relationships/hyperlink" Target="https://my.zakupki.prom.ua/remote/dispatcher/state_purchase_view/35826724" TargetMode="External"/><Relationship Id="rId15" Type="http://schemas.openxmlformats.org/officeDocument/2006/relationships/hyperlink" Target="https://my.zakupki.prom.ua/remote/dispatcher/state_purchase_view/35641645" TargetMode="External"/><Relationship Id="rId23" Type="http://schemas.openxmlformats.org/officeDocument/2006/relationships/hyperlink" Target="https://my.zakupki.prom.ua/remote/dispatcher/state_purchase_view/34860015" TargetMode="External"/><Relationship Id="rId28" Type="http://schemas.openxmlformats.org/officeDocument/2006/relationships/hyperlink" Target="https://my.zakupki.prom.ua/remote/dispatcher/state_purchase_view/34817857" TargetMode="External"/><Relationship Id="rId36" Type="http://schemas.openxmlformats.org/officeDocument/2006/relationships/hyperlink" Target="https://my.zakupki.prom.ua/remote/dispatcher/state_purchase_view/34375283" TargetMode="External"/><Relationship Id="rId49" Type="http://schemas.openxmlformats.org/officeDocument/2006/relationships/hyperlink" Target="https://my.zakupki.prom.ua/remote/dispatcher/state_purchase_view/33772355" TargetMode="External"/><Relationship Id="rId10" Type="http://schemas.openxmlformats.org/officeDocument/2006/relationships/hyperlink" Target="https://my.zakupki.prom.ua/remote/dispatcher/state_purchase_view/35698554" TargetMode="External"/><Relationship Id="rId19" Type="http://schemas.openxmlformats.org/officeDocument/2006/relationships/hyperlink" Target="https://my.zakupki.prom.ua/remote/dispatcher/state_purchase_view/35207111" TargetMode="External"/><Relationship Id="rId31" Type="http://schemas.openxmlformats.org/officeDocument/2006/relationships/hyperlink" Target="https://my.zakupki.prom.ua/remote/dispatcher/state_purchase_view/34776327" TargetMode="External"/><Relationship Id="rId44" Type="http://schemas.openxmlformats.org/officeDocument/2006/relationships/hyperlink" Target="https://my.zakupki.prom.ua/remote/dispatcher/state_purchase_view/34086997" TargetMode="External"/><Relationship Id="rId52" Type="http://schemas.openxmlformats.org/officeDocument/2006/relationships/hyperlink" Target="https://my.zakupki.prom.ua/remote/dispatcher/state_purchase_view/33057396" TargetMode="External"/><Relationship Id="rId4" Type="http://schemas.openxmlformats.org/officeDocument/2006/relationships/hyperlink" Target="https://my.zakupki.prom.ua/remote/dispatcher/state_purchase_view/35921750" TargetMode="External"/><Relationship Id="rId9" Type="http://schemas.openxmlformats.org/officeDocument/2006/relationships/hyperlink" Target="https://my.zakupki.prom.ua/remote/dispatcher/state_purchase_view/35703236" TargetMode="External"/><Relationship Id="rId14" Type="http://schemas.openxmlformats.org/officeDocument/2006/relationships/hyperlink" Target="https://my.zakupki.prom.ua/remote/dispatcher/state_purchase_view/35642438" TargetMode="External"/><Relationship Id="rId22" Type="http://schemas.openxmlformats.org/officeDocument/2006/relationships/hyperlink" Target="https://my.zakupki.prom.ua/remote/dispatcher/state_purchase_view/34873567" TargetMode="External"/><Relationship Id="rId27" Type="http://schemas.openxmlformats.org/officeDocument/2006/relationships/hyperlink" Target="https://my.zakupki.prom.ua/remote/dispatcher/state_purchase_view/34818803" TargetMode="External"/><Relationship Id="rId30" Type="http://schemas.openxmlformats.org/officeDocument/2006/relationships/hyperlink" Target="https://my.zakupki.prom.ua/remote/dispatcher/state_purchase_view/34794248" TargetMode="External"/><Relationship Id="rId35" Type="http://schemas.openxmlformats.org/officeDocument/2006/relationships/hyperlink" Target="https://my.zakupki.prom.ua/remote/dispatcher/state_purchase_view/34428854" TargetMode="External"/><Relationship Id="rId43" Type="http://schemas.openxmlformats.org/officeDocument/2006/relationships/hyperlink" Target="https://my.zakupki.prom.ua/remote/dispatcher/state_purchase_view/34097359" TargetMode="External"/><Relationship Id="rId48" Type="http://schemas.openxmlformats.org/officeDocument/2006/relationships/hyperlink" Target="https://my.zakupki.prom.ua/remote/dispatcher/state_purchase_view/33823645" TargetMode="External"/><Relationship Id="rId8" Type="http://schemas.openxmlformats.org/officeDocument/2006/relationships/hyperlink" Target="https://my.zakupki.prom.ua/remote/dispatcher/state_purchase_view/35726398" TargetMode="External"/><Relationship Id="rId51" Type="http://schemas.openxmlformats.org/officeDocument/2006/relationships/hyperlink" Target="https://my.zakupki.prom.ua/remote/dispatcher/state_purchase_view/33124848" TargetMode="External"/><Relationship Id="rId3" Type="http://schemas.openxmlformats.org/officeDocument/2006/relationships/hyperlink" Target="https://my.zakupki.prom.ua/remote/dispatcher/state_purchase_view/36008916" TargetMode="External"/><Relationship Id="rId12" Type="http://schemas.openxmlformats.org/officeDocument/2006/relationships/hyperlink" Target="https://my.zakupki.prom.ua/remote/dispatcher/state_purchase_view/35651547" TargetMode="External"/><Relationship Id="rId17" Type="http://schemas.openxmlformats.org/officeDocument/2006/relationships/hyperlink" Target="https://my.zakupki.prom.ua/remote/dispatcher/state_purchase_view/35433226" TargetMode="External"/><Relationship Id="rId25" Type="http://schemas.openxmlformats.org/officeDocument/2006/relationships/hyperlink" Target="https://my.zakupki.prom.ua/remote/dispatcher/state_purchase_view/34824306" TargetMode="External"/><Relationship Id="rId33" Type="http://schemas.openxmlformats.org/officeDocument/2006/relationships/hyperlink" Target="https://my.zakupki.prom.ua/remote/dispatcher/state_purchase_view/34477146" TargetMode="External"/><Relationship Id="rId38" Type="http://schemas.openxmlformats.org/officeDocument/2006/relationships/hyperlink" Target="https://my.zakupki.prom.ua/remote/dispatcher/state_purchase_view/34355495" TargetMode="External"/><Relationship Id="rId46" Type="http://schemas.openxmlformats.org/officeDocument/2006/relationships/hyperlink" Target="https://my.zakupki.prom.ua/remote/dispatcher/state_purchase_view/33968638" TargetMode="External"/><Relationship Id="rId20" Type="http://schemas.openxmlformats.org/officeDocument/2006/relationships/hyperlink" Target="https://my.zakupki.prom.ua/remote/dispatcher/state_purchase_view/35113131" TargetMode="External"/><Relationship Id="rId41" Type="http://schemas.openxmlformats.org/officeDocument/2006/relationships/hyperlink" Target="https://my.zakupki.prom.ua/remote/dispatcher/state_purchase_view/34136809" TargetMode="External"/><Relationship Id="rId1" Type="http://schemas.openxmlformats.org/officeDocument/2006/relationships/hyperlink" Target="https://my.zakupki.prom.ua/remote/dispatcher/state_purchase_view/36118354" TargetMode="External"/><Relationship Id="rId6" Type="http://schemas.openxmlformats.org/officeDocument/2006/relationships/hyperlink" Target="https://my.zakupki.prom.ua/remote/dispatcher/state_purchase_view/35752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pane ySplit="1" topLeftCell="A2" activePane="bottomLeft" state="frozen"/>
      <selection pane="bottomLeft" activeCell="M1" sqref="M1:M1048576"/>
    </sheetView>
  </sheetViews>
  <sheetFormatPr defaultColWidth="11.42578125" defaultRowHeight="15" x14ac:dyDescent="0.25"/>
  <cols>
    <col min="1" max="1" width="25"/>
    <col min="2" max="2" width="31.140625" customWidth="1"/>
    <col min="3" max="3" width="30.42578125" customWidth="1"/>
    <col min="4" max="5" width="30"/>
    <col min="6" max="6" width="10"/>
    <col min="7" max="7" width="20"/>
    <col min="8" max="8" width="15"/>
    <col min="9" max="10" width="10"/>
    <col min="11" max="12" width="15"/>
    <col min="13" max="13" width="10"/>
    <col min="14" max="14" width="15"/>
    <col min="15" max="15" width="10"/>
  </cols>
  <sheetData>
    <row r="1" spans="1:15" ht="39.75" thickBot="1" x14ac:dyDescent="0.3">
      <c r="A1" s="3" t="s">
        <v>93</v>
      </c>
      <c r="B1" s="3" t="s">
        <v>151</v>
      </c>
      <c r="C1" s="3" t="s">
        <v>111</v>
      </c>
      <c r="D1" s="3" t="s">
        <v>181</v>
      </c>
      <c r="E1" s="3" t="s">
        <v>121</v>
      </c>
      <c r="F1" s="3" t="s">
        <v>101</v>
      </c>
      <c r="G1" s="3" t="s">
        <v>191</v>
      </c>
      <c r="H1" s="3" t="s">
        <v>92</v>
      </c>
      <c r="I1" s="3" t="s">
        <v>184</v>
      </c>
      <c r="J1" s="3" t="s">
        <v>183</v>
      </c>
      <c r="K1" s="3" t="s">
        <v>119</v>
      </c>
      <c r="L1" s="3" t="s">
        <v>160</v>
      </c>
      <c r="M1" s="3" t="s">
        <v>159</v>
      </c>
      <c r="N1" s="3" t="s">
        <v>102</v>
      </c>
      <c r="O1" s="3" t="s">
        <v>158</v>
      </c>
    </row>
    <row r="2" spans="1:15" x14ac:dyDescent="0.25">
      <c r="A2" s="2" t="str">
        <f>HYPERLINK("https://my.zakupki.prom.ua/remote/dispatcher/state_purchase_view/36118354", "UA-2022-05-13-000234-a")</f>
        <v>UA-2022-05-13-000234-a</v>
      </c>
      <c r="B2" s="1" t="s">
        <v>7</v>
      </c>
      <c r="C2" s="1" t="s">
        <v>80</v>
      </c>
      <c r="D2" s="1" t="s">
        <v>104</v>
      </c>
      <c r="E2" s="1" t="s">
        <v>105</v>
      </c>
      <c r="F2" s="4">
        <v>44694</v>
      </c>
      <c r="G2" s="1" t="s">
        <v>124</v>
      </c>
      <c r="H2" s="1" t="s">
        <v>45</v>
      </c>
      <c r="I2" s="1"/>
      <c r="J2" s="1"/>
      <c r="K2" s="1" t="s">
        <v>220</v>
      </c>
      <c r="L2" s="5">
        <v>2800</v>
      </c>
      <c r="M2" s="4">
        <v>44926</v>
      </c>
      <c r="N2" s="6">
        <v>44926</v>
      </c>
      <c r="O2" s="1" t="s">
        <v>194</v>
      </c>
    </row>
    <row r="3" spans="1:15" x14ac:dyDescent="0.25">
      <c r="A3" s="2" t="str">
        <f>HYPERLINK("https://my.zakupki.prom.ua/remote/dispatcher/state_purchase_view/36118175", "UA-2022-05-13-000149-a")</f>
        <v>UA-2022-05-13-000149-a</v>
      </c>
      <c r="B3" s="1" t="s">
        <v>146</v>
      </c>
      <c r="C3" s="1" t="s">
        <v>80</v>
      </c>
      <c r="D3" s="1" t="s">
        <v>104</v>
      </c>
      <c r="E3" s="1" t="s">
        <v>105</v>
      </c>
      <c r="F3" s="4">
        <v>44694</v>
      </c>
      <c r="G3" s="1" t="s">
        <v>122</v>
      </c>
      <c r="H3" s="1" t="s">
        <v>35</v>
      </c>
      <c r="I3" s="1"/>
      <c r="J3" s="1"/>
      <c r="K3" s="1" t="s">
        <v>218</v>
      </c>
      <c r="L3" s="5">
        <v>1800</v>
      </c>
      <c r="M3" s="4">
        <v>44926</v>
      </c>
      <c r="N3" s="6">
        <v>44926</v>
      </c>
      <c r="O3" s="1" t="s">
        <v>194</v>
      </c>
    </row>
    <row r="4" spans="1:15" x14ac:dyDescent="0.25">
      <c r="A4" s="2" t="str">
        <f>HYPERLINK("https://my.zakupki.prom.ua/remote/dispatcher/state_purchase_view/36008916", "UA-2022-04-27-001349-a")</f>
        <v>UA-2022-04-27-001349-a</v>
      </c>
      <c r="B4" s="1" t="s">
        <v>83</v>
      </c>
      <c r="C4" s="1" t="s">
        <v>82</v>
      </c>
      <c r="D4" s="1" t="s">
        <v>104</v>
      </c>
      <c r="E4" s="1" t="s">
        <v>105</v>
      </c>
      <c r="F4" s="4">
        <v>44678</v>
      </c>
      <c r="G4" s="1" t="s">
        <v>177</v>
      </c>
      <c r="H4" s="1" t="s">
        <v>16</v>
      </c>
      <c r="I4" s="1"/>
      <c r="J4" s="1"/>
      <c r="K4" s="1" t="s">
        <v>240</v>
      </c>
      <c r="L4" s="5">
        <v>1</v>
      </c>
      <c r="M4" s="4">
        <v>44926</v>
      </c>
      <c r="N4" s="6">
        <v>44926</v>
      </c>
      <c r="O4" s="1" t="s">
        <v>194</v>
      </c>
    </row>
    <row r="5" spans="1:15" x14ac:dyDescent="0.25">
      <c r="A5" s="2" t="str">
        <f>HYPERLINK("https://my.zakupki.prom.ua/remote/dispatcher/state_purchase_view/35921750", "UA-2022-04-14-001442-b")</f>
        <v>UA-2022-04-14-001442-b</v>
      </c>
      <c r="B5" s="1" t="s">
        <v>130</v>
      </c>
      <c r="C5" s="1" t="s">
        <v>72</v>
      </c>
      <c r="D5" s="1" t="s">
        <v>104</v>
      </c>
      <c r="E5" s="1" t="s">
        <v>105</v>
      </c>
      <c r="F5" s="4">
        <v>44665</v>
      </c>
      <c r="G5" s="1" t="s">
        <v>175</v>
      </c>
      <c r="H5" s="1" t="s">
        <v>56</v>
      </c>
      <c r="I5" s="1"/>
      <c r="J5" s="1"/>
      <c r="K5" s="1" t="s">
        <v>237</v>
      </c>
      <c r="L5" s="5">
        <v>1300</v>
      </c>
      <c r="M5" s="4">
        <v>44666</v>
      </c>
      <c r="N5" s="6">
        <v>44926</v>
      </c>
      <c r="O5" s="1" t="s">
        <v>194</v>
      </c>
    </row>
    <row r="6" spans="1:15" x14ac:dyDescent="0.25">
      <c r="A6" s="2" t="str">
        <f>HYPERLINK("https://my.zakupki.prom.ua/remote/dispatcher/state_purchase_view/35826724", "UA-2022-04-04-002864-b")</f>
        <v>UA-2022-04-04-002864-b</v>
      </c>
      <c r="B6" s="1" t="s">
        <v>128</v>
      </c>
      <c r="C6" s="1" t="s">
        <v>67</v>
      </c>
      <c r="D6" s="1" t="s">
        <v>157</v>
      </c>
      <c r="E6" s="1" t="s">
        <v>105</v>
      </c>
      <c r="F6" s="4">
        <v>44655</v>
      </c>
      <c r="G6" s="1" t="s">
        <v>186</v>
      </c>
      <c r="H6" s="1" t="s">
        <v>27</v>
      </c>
      <c r="I6" s="4">
        <v>44670</v>
      </c>
      <c r="J6" s="4">
        <v>44689</v>
      </c>
      <c r="K6" s="1" t="s">
        <v>245</v>
      </c>
      <c r="L6" s="5">
        <v>17499</v>
      </c>
      <c r="M6" s="4">
        <v>44926</v>
      </c>
      <c r="N6" s="6">
        <v>44926</v>
      </c>
      <c r="O6" s="1" t="s">
        <v>194</v>
      </c>
    </row>
    <row r="7" spans="1:15" x14ac:dyDescent="0.25">
      <c r="A7" s="2" t="str">
        <f>HYPERLINK("https://my.zakupki.prom.ua/remote/dispatcher/state_purchase_view/35752074", "UA-2022-03-25-001236-b")</f>
        <v>UA-2022-03-25-001236-b</v>
      </c>
      <c r="B7" s="1" t="s">
        <v>114</v>
      </c>
      <c r="C7" s="1" t="s">
        <v>62</v>
      </c>
      <c r="D7" s="1" t="s">
        <v>157</v>
      </c>
      <c r="E7" s="1" t="s">
        <v>105</v>
      </c>
      <c r="F7" s="4">
        <v>44645</v>
      </c>
      <c r="G7" s="1" t="s">
        <v>188</v>
      </c>
      <c r="H7" s="1" t="s">
        <v>26</v>
      </c>
      <c r="I7" s="4">
        <v>44659</v>
      </c>
      <c r="J7" s="4">
        <v>44678</v>
      </c>
      <c r="K7" s="1" t="s">
        <v>243</v>
      </c>
      <c r="L7" s="5">
        <v>5305</v>
      </c>
      <c r="M7" s="4">
        <v>44666</v>
      </c>
      <c r="N7" s="6">
        <v>44926</v>
      </c>
      <c r="O7" s="1" t="s">
        <v>194</v>
      </c>
    </row>
    <row r="8" spans="1:15" x14ac:dyDescent="0.25">
      <c r="A8" s="2" t="str">
        <f>HYPERLINK("https://my.zakupki.prom.ua/remote/dispatcher/state_purchase_view/35743024", "UA-2022-03-24-002520-b")</f>
        <v>UA-2022-03-24-002520-b</v>
      </c>
      <c r="B8" s="1" t="s">
        <v>135</v>
      </c>
      <c r="C8" s="1" t="s">
        <v>70</v>
      </c>
      <c r="D8" s="1" t="s">
        <v>157</v>
      </c>
      <c r="E8" s="1" t="s">
        <v>105</v>
      </c>
      <c r="F8" s="4">
        <v>44644</v>
      </c>
      <c r="G8" s="1" t="s">
        <v>166</v>
      </c>
      <c r="H8" s="1" t="s">
        <v>58</v>
      </c>
      <c r="I8" s="4">
        <v>44656</v>
      </c>
      <c r="J8" s="4">
        <v>44675</v>
      </c>
      <c r="K8" s="1" t="s">
        <v>212</v>
      </c>
      <c r="L8" s="5">
        <v>72999</v>
      </c>
      <c r="M8" s="4">
        <v>44926</v>
      </c>
      <c r="N8" s="6">
        <v>44926</v>
      </c>
      <c r="O8" s="1" t="s">
        <v>194</v>
      </c>
    </row>
    <row r="9" spans="1:15" x14ac:dyDescent="0.25">
      <c r="A9" s="2" t="str">
        <f>HYPERLINK("https://my.zakupki.prom.ua/remote/dispatcher/state_purchase_view/35726398", "UA-2022-03-23-001066-b")</f>
        <v>UA-2022-03-23-001066-b</v>
      </c>
      <c r="B9" s="1" t="s">
        <v>100</v>
      </c>
      <c r="C9" s="1" t="s">
        <v>40</v>
      </c>
      <c r="D9" s="1" t="s">
        <v>99</v>
      </c>
      <c r="E9" s="1" t="s">
        <v>105</v>
      </c>
      <c r="F9" s="4">
        <v>44643</v>
      </c>
      <c r="G9" s="1" t="s">
        <v>189</v>
      </c>
      <c r="H9" s="1" t="s">
        <v>44</v>
      </c>
      <c r="I9" s="4">
        <v>44676</v>
      </c>
      <c r="J9" s="4">
        <v>44686</v>
      </c>
      <c r="K9" s="1" t="s">
        <v>215</v>
      </c>
      <c r="L9" s="5">
        <v>69989.77</v>
      </c>
      <c r="M9" s="4">
        <v>44926</v>
      </c>
      <c r="N9" s="6">
        <v>44926</v>
      </c>
      <c r="O9" s="1" t="s">
        <v>194</v>
      </c>
    </row>
    <row r="10" spans="1:15" x14ac:dyDescent="0.25">
      <c r="A10" s="2" t="str">
        <f>HYPERLINK("https://my.zakupki.prom.ua/remote/dispatcher/state_purchase_view/35703236", "UA-2022-03-21-002078-a")</f>
        <v>UA-2022-03-21-002078-a</v>
      </c>
      <c r="B10" s="1" t="s">
        <v>180</v>
      </c>
      <c r="C10" s="1" t="s">
        <v>36</v>
      </c>
      <c r="D10" s="1" t="s">
        <v>99</v>
      </c>
      <c r="E10" s="1" t="s">
        <v>105</v>
      </c>
      <c r="F10" s="4">
        <v>44641</v>
      </c>
      <c r="G10" s="1" t="s">
        <v>189</v>
      </c>
      <c r="H10" s="1" t="s">
        <v>44</v>
      </c>
      <c r="I10" s="4">
        <v>44676</v>
      </c>
      <c r="J10" s="4">
        <v>44686</v>
      </c>
      <c r="K10" s="1" t="s">
        <v>213</v>
      </c>
      <c r="L10" s="5">
        <v>427483.05</v>
      </c>
      <c r="M10" s="4">
        <v>44926</v>
      </c>
      <c r="N10" s="6">
        <v>44926</v>
      </c>
      <c r="O10" s="1" t="s">
        <v>194</v>
      </c>
    </row>
    <row r="11" spans="1:15" x14ac:dyDescent="0.25">
      <c r="A11" s="2" t="str">
        <f>HYPERLINK("https://my.zakupki.prom.ua/remote/dispatcher/state_purchase_view/35698554", "UA-2022-03-21-000345-a")</f>
        <v>UA-2022-03-21-000345-a</v>
      </c>
      <c r="B11" s="1" t="s">
        <v>125</v>
      </c>
      <c r="C11" s="1" t="s">
        <v>28</v>
      </c>
      <c r="D11" s="1" t="s">
        <v>157</v>
      </c>
      <c r="E11" s="1" t="s">
        <v>105</v>
      </c>
      <c r="F11" s="4">
        <v>44641</v>
      </c>
      <c r="G11" s="1" t="s">
        <v>187</v>
      </c>
      <c r="H11" s="1" t="s">
        <v>31</v>
      </c>
      <c r="I11" s="4">
        <v>44653</v>
      </c>
      <c r="J11" s="4">
        <v>44672</v>
      </c>
      <c r="K11" s="1" t="s">
        <v>206</v>
      </c>
      <c r="L11" s="5">
        <v>41496</v>
      </c>
      <c r="M11" s="4">
        <v>44663</v>
      </c>
      <c r="N11" s="6">
        <v>44926</v>
      </c>
      <c r="O11" s="1" t="s">
        <v>194</v>
      </c>
    </row>
    <row r="12" spans="1:15" x14ac:dyDescent="0.25">
      <c r="A12" s="2" t="str">
        <f>HYPERLINK("https://my.zakupki.prom.ua/remote/dispatcher/state_purchase_view/35679930", "UA-2022-03-17-002579-a")</f>
        <v>UA-2022-03-17-002579-a</v>
      </c>
      <c r="B12" s="1" t="s">
        <v>6</v>
      </c>
      <c r="C12" s="1" t="s">
        <v>63</v>
      </c>
      <c r="D12" s="1" t="s">
        <v>104</v>
      </c>
      <c r="E12" s="1" t="s">
        <v>105</v>
      </c>
      <c r="F12" s="4">
        <v>44637</v>
      </c>
      <c r="G12" s="1" t="s">
        <v>174</v>
      </c>
      <c r="H12" s="1" t="s">
        <v>51</v>
      </c>
      <c r="I12" s="1"/>
      <c r="J12" s="1"/>
      <c r="K12" s="1" t="s">
        <v>237</v>
      </c>
      <c r="L12" s="5">
        <v>112800</v>
      </c>
      <c r="M12" s="4">
        <v>44926</v>
      </c>
      <c r="N12" s="6">
        <v>44926</v>
      </c>
      <c r="O12" s="1" t="s">
        <v>194</v>
      </c>
    </row>
    <row r="13" spans="1:15" x14ac:dyDescent="0.25">
      <c r="A13" s="2" t="str">
        <f>HYPERLINK("https://my.zakupki.prom.ua/remote/dispatcher/state_purchase_view/35651547", "UA-2022-03-15-001890-a")</f>
        <v>UA-2022-03-15-001890-a</v>
      </c>
      <c r="B13" s="1" t="s">
        <v>153</v>
      </c>
      <c r="C13" s="1" t="s">
        <v>41</v>
      </c>
      <c r="D13" s="1" t="s">
        <v>99</v>
      </c>
      <c r="E13" s="1" t="s">
        <v>105</v>
      </c>
      <c r="F13" s="4">
        <v>44635</v>
      </c>
      <c r="G13" s="1" t="s">
        <v>189</v>
      </c>
      <c r="H13" s="1" t="s">
        <v>44</v>
      </c>
      <c r="I13" s="4">
        <v>44680</v>
      </c>
      <c r="J13" s="4">
        <v>44690</v>
      </c>
      <c r="K13" s="1" t="s">
        <v>217</v>
      </c>
      <c r="L13" s="5">
        <v>341181.74</v>
      </c>
      <c r="M13" s="4">
        <v>44926</v>
      </c>
      <c r="N13" s="6">
        <v>44926</v>
      </c>
      <c r="O13" s="1" t="s">
        <v>194</v>
      </c>
    </row>
    <row r="14" spans="1:15" x14ac:dyDescent="0.25">
      <c r="A14" s="2" t="str">
        <f>HYPERLINK("https://my.zakupki.prom.ua/remote/dispatcher/state_purchase_view/35649411", "UA-2022-03-15-001317-a")</f>
        <v>UA-2022-03-15-001317-a</v>
      </c>
      <c r="B14" s="1" t="s">
        <v>110</v>
      </c>
      <c r="C14" s="1" t="s">
        <v>41</v>
      </c>
      <c r="D14" s="1" t="s">
        <v>99</v>
      </c>
      <c r="E14" s="1" t="s">
        <v>105</v>
      </c>
      <c r="F14" s="4">
        <v>44635</v>
      </c>
      <c r="G14" s="1" t="s">
        <v>189</v>
      </c>
      <c r="H14" s="1" t="s">
        <v>44</v>
      </c>
      <c r="I14" s="4">
        <v>44668</v>
      </c>
      <c r="J14" s="4">
        <v>44678</v>
      </c>
      <c r="K14" s="1" t="s">
        <v>211</v>
      </c>
      <c r="L14" s="5">
        <v>198014.42</v>
      </c>
      <c r="M14" s="4">
        <v>44926</v>
      </c>
      <c r="N14" s="6">
        <v>44926</v>
      </c>
      <c r="O14" s="1" t="s">
        <v>194</v>
      </c>
    </row>
    <row r="15" spans="1:15" x14ac:dyDescent="0.25">
      <c r="A15" s="2" t="str">
        <f>HYPERLINK("https://my.zakupki.prom.ua/remote/dispatcher/state_purchase_view/35642438", "UA-2022-03-14-003237-a")</f>
        <v>UA-2022-03-14-003237-a</v>
      </c>
      <c r="B15" s="1" t="s">
        <v>152</v>
      </c>
      <c r="C15" s="1" t="s">
        <v>41</v>
      </c>
      <c r="D15" s="1" t="s">
        <v>99</v>
      </c>
      <c r="E15" s="1" t="s">
        <v>105</v>
      </c>
      <c r="F15" s="4">
        <v>44634</v>
      </c>
      <c r="G15" s="1" t="s">
        <v>189</v>
      </c>
      <c r="H15" s="1" t="s">
        <v>44</v>
      </c>
      <c r="I15" s="4">
        <v>44668</v>
      </c>
      <c r="J15" s="4">
        <v>44678</v>
      </c>
      <c r="K15" s="1" t="s">
        <v>208</v>
      </c>
      <c r="L15" s="5">
        <v>52864.3</v>
      </c>
      <c r="M15" s="4">
        <v>44926</v>
      </c>
      <c r="N15" s="6">
        <v>44926</v>
      </c>
      <c r="O15" s="1" t="s">
        <v>194</v>
      </c>
    </row>
    <row r="16" spans="1:15" x14ac:dyDescent="0.25">
      <c r="A16" s="2" t="str">
        <f>HYPERLINK("https://my.zakupki.prom.ua/remote/dispatcher/state_purchase_view/35641645", "UA-2022-03-14-003026-a")</f>
        <v>UA-2022-03-14-003026-a</v>
      </c>
      <c r="B16" s="1" t="s">
        <v>109</v>
      </c>
      <c r="C16" s="1" t="s">
        <v>41</v>
      </c>
      <c r="D16" s="1" t="s">
        <v>99</v>
      </c>
      <c r="E16" s="1" t="s">
        <v>105</v>
      </c>
      <c r="F16" s="4">
        <v>44634</v>
      </c>
      <c r="G16" s="1" t="s">
        <v>189</v>
      </c>
      <c r="H16" s="1" t="s">
        <v>44</v>
      </c>
      <c r="I16" s="4">
        <v>44668</v>
      </c>
      <c r="J16" s="4">
        <v>44678</v>
      </c>
      <c r="K16" s="1" t="s">
        <v>209</v>
      </c>
      <c r="L16" s="5">
        <v>45892.89</v>
      </c>
      <c r="M16" s="4">
        <v>44926</v>
      </c>
      <c r="N16" s="6">
        <v>44926</v>
      </c>
      <c r="O16" s="1" t="s">
        <v>194</v>
      </c>
    </row>
    <row r="17" spans="1:15" x14ac:dyDescent="0.25">
      <c r="A17" s="2" t="str">
        <f>HYPERLINK("https://my.zakupki.prom.ua/remote/dispatcher/state_purchase_view/35553006", "UA-2022-03-02-001861-a")</f>
        <v>UA-2022-03-02-001861-a</v>
      </c>
      <c r="B17" s="1" t="s">
        <v>143</v>
      </c>
      <c r="C17" s="1" t="s">
        <v>89</v>
      </c>
      <c r="D17" s="1" t="s">
        <v>157</v>
      </c>
      <c r="E17" s="1" t="s">
        <v>105</v>
      </c>
      <c r="F17" s="4">
        <v>44622</v>
      </c>
      <c r="G17" s="1" t="s">
        <v>162</v>
      </c>
      <c r="H17" s="1" t="s">
        <v>55</v>
      </c>
      <c r="I17" s="4">
        <v>44642</v>
      </c>
      <c r="J17" s="4">
        <v>44661</v>
      </c>
      <c r="K17" s="1" t="s">
        <v>205</v>
      </c>
      <c r="L17" s="5">
        <v>9978</v>
      </c>
      <c r="M17" s="4">
        <v>44926</v>
      </c>
      <c r="N17" s="6">
        <v>44926</v>
      </c>
      <c r="O17" s="1" t="s">
        <v>194</v>
      </c>
    </row>
    <row r="18" spans="1:15" x14ac:dyDescent="0.25">
      <c r="A18" s="2" t="str">
        <f>HYPERLINK("https://my.zakupki.prom.ua/remote/dispatcher/state_purchase_view/35433226", "UA-2022-02-22-010595-b")</f>
        <v>UA-2022-02-22-010595-b</v>
      </c>
      <c r="B18" s="1" t="s">
        <v>149</v>
      </c>
      <c r="C18" s="1" t="s">
        <v>76</v>
      </c>
      <c r="D18" s="1" t="s">
        <v>104</v>
      </c>
      <c r="E18" s="1" t="s">
        <v>105</v>
      </c>
      <c r="F18" s="4">
        <v>44614</v>
      </c>
      <c r="G18" s="1" t="s">
        <v>95</v>
      </c>
      <c r="H18" s="1" t="s">
        <v>24</v>
      </c>
      <c r="I18" s="1"/>
      <c r="J18" s="1"/>
      <c r="K18" s="1" t="s">
        <v>234</v>
      </c>
      <c r="L18" s="5">
        <v>725.12</v>
      </c>
      <c r="M18" s="4">
        <v>44926</v>
      </c>
      <c r="N18" s="6">
        <v>44926</v>
      </c>
      <c r="O18" s="1" t="s">
        <v>194</v>
      </c>
    </row>
    <row r="19" spans="1:15" x14ac:dyDescent="0.25">
      <c r="A19" s="2" t="str">
        <f>HYPERLINK("https://my.zakupki.prom.ua/remote/dispatcher/state_purchase_view/35427908", "UA-2022-02-22-008802-b")</f>
        <v>UA-2022-02-22-008802-b</v>
      </c>
      <c r="B19" s="1" t="s">
        <v>5</v>
      </c>
      <c r="C19" s="1" t="s">
        <v>76</v>
      </c>
      <c r="D19" s="1" t="s">
        <v>104</v>
      </c>
      <c r="E19" s="1" t="s">
        <v>105</v>
      </c>
      <c r="F19" s="4">
        <v>44614</v>
      </c>
      <c r="G19" s="1" t="s">
        <v>95</v>
      </c>
      <c r="H19" s="1" t="s">
        <v>24</v>
      </c>
      <c r="I19" s="1"/>
      <c r="J19" s="1"/>
      <c r="K19" s="1" t="s">
        <v>233</v>
      </c>
      <c r="L19" s="5">
        <v>145214.37</v>
      </c>
      <c r="M19" s="4">
        <v>44926</v>
      </c>
      <c r="N19" s="6">
        <v>44926</v>
      </c>
      <c r="O19" s="1" t="s">
        <v>194</v>
      </c>
    </row>
    <row r="20" spans="1:15" x14ac:dyDescent="0.25">
      <c r="A20" s="2" t="str">
        <f>HYPERLINK("https://my.zakupki.prom.ua/remote/dispatcher/state_purchase_view/35207111", "UA-2022-02-15-011715-b")</f>
        <v>UA-2022-02-15-011715-b</v>
      </c>
      <c r="B20" s="1" t="s">
        <v>8</v>
      </c>
      <c r="C20" s="1" t="s">
        <v>65</v>
      </c>
      <c r="D20" s="1" t="s">
        <v>104</v>
      </c>
      <c r="E20" s="1" t="s">
        <v>105</v>
      </c>
      <c r="F20" s="4">
        <v>44607</v>
      </c>
      <c r="G20" s="1" t="s">
        <v>173</v>
      </c>
      <c r="H20" s="1" t="s">
        <v>47</v>
      </c>
      <c r="I20" s="1"/>
      <c r="J20" s="1"/>
      <c r="K20" s="1" t="s">
        <v>223</v>
      </c>
      <c r="L20" s="5">
        <v>552</v>
      </c>
      <c r="M20" s="4">
        <v>44622</v>
      </c>
      <c r="N20" s="6">
        <v>44926</v>
      </c>
      <c r="O20" s="1" t="s">
        <v>194</v>
      </c>
    </row>
    <row r="21" spans="1:15" x14ac:dyDescent="0.25">
      <c r="A21" s="2" t="str">
        <f>HYPERLINK("https://my.zakupki.prom.ua/remote/dispatcher/state_purchase_view/35113131", "UA-2022-02-11-013130-b")</f>
        <v>UA-2022-02-11-013130-b</v>
      </c>
      <c r="B21" s="1" t="s">
        <v>179</v>
      </c>
      <c r="C21" s="1" t="s">
        <v>36</v>
      </c>
      <c r="D21" s="1" t="s">
        <v>99</v>
      </c>
      <c r="E21" s="1" t="s">
        <v>105</v>
      </c>
      <c r="F21" s="4">
        <v>44603</v>
      </c>
      <c r="G21" s="1" t="s">
        <v>189</v>
      </c>
      <c r="H21" s="1" t="s">
        <v>44</v>
      </c>
      <c r="I21" s="4">
        <v>44635</v>
      </c>
      <c r="J21" s="4">
        <v>44645</v>
      </c>
      <c r="K21" s="1" t="s">
        <v>201</v>
      </c>
      <c r="L21" s="5">
        <v>57458.86</v>
      </c>
      <c r="M21" s="4">
        <v>44926</v>
      </c>
      <c r="N21" s="6">
        <v>44926</v>
      </c>
      <c r="O21" s="1" t="s">
        <v>194</v>
      </c>
    </row>
    <row r="22" spans="1:15" x14ac:dyDescent="0.25">
      <c r="A22" s="2" t="str">
        <f>HYPERLINK("https://my.zakupki.prom.ua/remote/dispatcher/state_purchase_view/34991576", "UA-2022-02-09-006327-b")</f>
        <v>UA-2022-02-09-006327-b</v>
      </c>
      <c r="B22" s="1" t="s">
        <v>161</v>
      </c>
      <c r="C22" s="1" t="s">
        <v>18</v>
      </c>
      <c r="D22" s="1" t="s">
        <v>99</v>
      </c>
      <c r="E22" s="1" t="s">
        <v>105</v>
      </c>
      <c r="F22" s="4">
        <v>44601</v>
      </c>
      <c r="G22" s="1" t="s">
        <v>170</v>
      </c>
      <c r="H22" s="1" t="s">
        <v>30</v>
      </c>
      <c r="I22" s="4">
        <v>44635</v>
      </c>
      <c r="J22" s="4">
        <v>44645</v>
      </c>
      <c r="K22" s="1" t="s">
        <v>199</v>
      </c>
      <c r="L22" s="5">
        <v>14784</v>
      </c>
      <c r="M22" s="4">
        <v>44926</v>
      </c>
      <c r="N22" s="6">
        <v>44926</v>
      </c>
      <c r="O22" s="1" t="s">
        <v>194</v>
      </c>
    </row>
    <row r="23" spans="1:15" x14ac:dyDescent="0.25">
      <c r="A23" s="2" t="str">
        <f>HYPERLINK("https://my.zakupki.prom.ua/remote/dispatcher/state_purchase_view/34873567", "UA-2022-02-07-000264-b")</f>
        <v>UA-2022-02-07-000264-b</v>
      </c>
      <c r="B23" s="1" t="s">
        <v>0</v>
      </c>
      <c r="C23" s="1" t="s">
        <v>38</v>
      </c>
      <c r="D23" s="1" t="s">
        <v>99</v>
      </c>
      <c r="E23" s="1" t="s">
        <v>105</v>
      </c>
      <c r="F23" s="4">
        <v>44599</v>
      </c>
      <c r="G23" s="1" t="s">
        <v>163</v>
      </c>
      <c r="H23" s="1" t="s">
        <v>61</v>
      </c>
      <c r="I23" s="4">
        <v>44628</v>
      </c>
      <c r="J23" s="4">
        <v>44638</v>
      </c>
      <c r="K23" s="1" t="s">
        <v>232</v>
      </c>
      <c r="L23" s="5">
        <v>928353.15</v>
      </c>
      <c r="M23" s="4">
        <v>44926</v>
      </c>
      <c r="N23" s="6">
        <v>44926</v>
      </c>
      <c r="O23" s="1" t="s">
        <v>194</v>
      </c>
    </row>
    <row r="24" spans="1:15" x14ac:dyDescent="0.25">
      <c r="A24" s="2" t="str">
        <f>HYPERLINK("https://my.zakupki.prom.ua/remote/dispatcher/state_purchase_view/34860015", "UA-2022-02-04-012546-b")</f>
        <v>UA-2022-02-04-012546-b</v>
      </c>
      <c r="B24" s="1" t="s">
        <v>115</v>
      </c>
      <c r="C24" s="1" t="s">
        <v>18</v>
      </c>
      <c r="D24" s="1" t="s">
        <v>99</v>
      </c>
      <c r="E24" s="1" t="s">
        <v>105</v>
      </c>
      <c r="F24" s="4">
        <v>44596</v>
      </c>
      <c r="G24" s="1" t="s">
        <v>165</v>
      </c>
      <c r="H24" s="1" t="s">
        <v>53</v>
      </c>
      <c r="I24" s="4">
        <v>44628</v>
      </c>
      <c r="J24" s="4">
        <v>44638</v>
      </c>
      <c r="K24" s="1" t="s">
        <v>236</v>
      </c>
      <c r="L24" s="5">
        <v>720300</v>
      </c>
      <c r="M24" s="4">
        <v>44926</v>
      </c>
      <c r="N24" s="6">
        <v>44926</v>
      </c>
      <c r="O24" s="1" t="s">
        <v>194</v>
      </c>
    </row>
    <row r="25" spans="1:15" x14ac:dyDescent="0.25">
      <c r="A25" s="2" t="str">
        <f>HYPERLINK("https://my.zakupki.prom.ua/remote/dispatcher/state_purchase_view/34834157", "UA-2022-02-04-003753-b")</f>
        <v>UA-2022-02-04-003753-b</v>
      </c>
      <c r="B25" s="1" t="s">
        <v>136</v>
      </c>
      <c r="C25" s="1" t="s">
        <v>69</v>
      </c>
      <c r="D25" s="1" t="s">
        <v>104</v>
      </c>
      <c r="E25" s="1" t="s">
        <v>105</v>
      </c>
      <c r="F25" s="4">
        <v>44596</v>
      </c>
      <c r="G25" s="1" t="s">
        <v>96</v>
      </c>
      <c r="H25" s="1" t="s">
        <v>21</v>
      </c>
      <c r="I25" s="1"/>
      <c r="J25" s="1"/>
      <c r="K25" s="1" t="s">
        <v>226</v>
      </c>
      <c r="L25" s="5">
        <v>349.81</v>
      </c>
      <c r="M25" s="4">
        <v>44926</v>
      </c>
      <c r="N25" s="6">
        <v>44926</v>
      </c>
      <c r="O25" s="1" t="s">
        <v>194</v>
      </c>
    </row>
    <row r="26" spans="1:15" x14ac:dyDescent="0.25">
      <c r="A26" s="2" t="str">
        <f>HYPERLINK("https://my.zakupki.prom.ua/remote/dispatcher/state_purchase_view/34824306", "UA-2022-02-04-000344-b")</f>
        <v>UA-2022-02-04-000344-b</v>
      </c>
      <c r="B26" s="1" t="s">
        <v>118</v>
      </c>
      <c r="C26" s="1" t="s">
        <v>84</v>
      </c>
      <c r="D26" s="1" t="s">
        <v>104</v>
      </c>
      <c r="E26" s="1" t="s">
        <v>105</v>
      </c>
      <c r="F26" s="4">
        <v>44596</v>
      </c>
      <c r="G26" s="1" t="s">
        <v>94</v>
      </c>
      <c r="H26" s="1" t="s">
        <v>57</v>
      </c>
      <c r="I26" s="1"/>
      <c r="J26" s="1"/>
      <c r="K26" s="1" t="s">
        <v>195</v>
      </c>
      <c r="L26" s="5">
        <v>10000</v>
      </c>
      <c r="M26" s="4">
        <v>44926</v>
      </c>
      <c r="N26" s="6">
        <v>44926</v>
      </c>
      <c r="O26" s="1" t="s">
        <v>194</v>
      </c>
    </row>
    <row r="27" spans="1:15" x14ac:dyDescent="0.25">
      <c r="A27" s="2" t="str">
        <f>HYPERLINK("https://my.zakupki.prom.ua/remote/dispatcher/state_purchase_view/34819252", "UA-2022-02-03-014176-b")</f>
        <v>UA-2022-02-03-014176-b</v>
      </c>
      <c r="B27" s="1" t="s">
        <v>141</v>
      </c>
      <c r="C27" s="1" t="s">
        <v>75</v>
      </c>
      <c r="D27" s="1" t="s">
        <v>104</v>
      </c>
      <c r="E27" s="1" t="s">
        <v>105</v>
      </c>
      <c r="F27" s="4">
        <v>44595</v>
      </c>
      <c r="G27" s="1" t="s">
        <v>107</v>
      </c>
      <c r="H27" s="1" t="s">
        <v>13</v>
      </c>
      <c r="I27" s="1"/>
      <c r="J27" s="1"/>
      <c r="K27" s="1" t="s">
        <v>203</v>
      </c>
      <c r="L27" s="5">
        <v>38793.599999999999</v>
      </c>
      <c r="M27" s="4">
        <v>44926</v>
      </c>
      <c r="N27" s="6">
        <v>44926</v>
      </c>
      <c r="O27" s="1" t="s">
        <v>194</v>
      </c>
    </row>
    <row r="28" spans="1:15" x14ac:dyDescent="0.25">
      <c r="A28" s="2" t="str">
        <f>HYPERLINK("https://my.zakupki.prom.ua/remote/dispatcher/state_purchase_view/34818803", "UA-2022-02-03-014039-b")</f>
        <v>UA-2022-02-03-014039-b</v>
      </c>
      <c r="B28" s="1" t="s">
        <v>139</v>
      </c>
      <c r="C28" s="1" t="s">
        <v>87</v>
      </c>
      <c r="D28" s="1" t="s">
        <v>104</v>
      </c>
      <c r="E28" s="1" t="s">
        <v>105</v>
      </c>
      <c r="F28" s="4">
        <v>44595</v>
      </c>
      <c r="G28" s="1" t="s">
        <v>107</v>
      </c>
      <c r="H28" s="1" t="s">
        <v>13</v>
      </c>
      <c r="I28" s="1"/>
      <c r="J28" s="1"/>
      <c r="K28" s="1" t="s">
        <v>204</v>
      </c>
      <c r="L28" s="5">
        <v>31284</v>
      </c>
      <c r="M28" s="4">
        <v>44926</v>
      </c>
      <c r="N28" s="6">
        <v>44926</v>
      </c>
      <c r="O28" s="1" t="s">
        <v>194</v>
      </c>
    </row>
    <row r="29" spans="1:15" x14ac:dyDescent="0.25">
      <c r="A29" s="2" t="str">
        <f>HYPERLINK("https://my.zakupki.prom.ua/remote/dispatcher/state_purchase_view/34817857", "UA-2022-02-03-013789-b")</f>
        <v>UA-2022-02-03-013789-b</v>
      </c>
      <c r="B29" s="1" t="s">
        <v>140</v>
      </c>
      <c r="C29" s="1" t="s">
        <v>75</v>
      </c>
      <c r="D29" s="1" t="s">
        <v>104</v>
      </c>
      <c r="E29" s="1" t="s">
        <v>105</v>
      </c>
      <c r="F29" s="4">
        <v>44595</v>
      </c>
      <c r="G29" s="1" t="s">
        <v>107</v>
      </c>
      <c r="H29" s="1" t="s">
        <v>13</v>
      </c>
      <c r="I29" s="1"/>
      <c r="J29" s="1"/>
      <c r="K29" s="1" t="s">
        <v>202</v>
      </c>
      <c r="L29" s="5">
        <v>30384</v>
      </c>
      <c r="M29" s="4">
        <v>44926</v>
      </c>
      <c r="N29" s="6">
        <v>44926</v>
      </c>
      <c r="O29" s="1" t="s">
        <v>194</v>
      </c>
    </row>
    <row r="30" spans="1:15" x14ac:dyDescent="0.25">
      <c r="A30" s="2" t="str">
        <f>HYPERLINK("https://my.zakupki.prom.ua/remote/dispatcher/state_purchase_view/34795679", "UA-2022-02-03-007210-b")</f>
        <v>UA-2022-02-03-007210-b</v>
      </c>
      <c r="B30" s="1" t="s">
        <v>142</v>
      </c>
      <c r="C30" s="1" t="s">
        <v>79</v>
      </c>
      <c r="D30" s="1" t="s">
        <v>104</v>
      </c>
      <c r="E30" s="1" t="s">
        <v>105</v>
      </c>
      <c r="F30" s="4">
        <v>44595</v>
      </c>
      <c r="G30" s="1" t="s">
        <v>176</v>
      </c>
      <c r="H30" s="1" t="s">
        <v>46</v>
      </c>
      <c r="I30" s="1"/>
      <c r="J30" s="1"/>
      <c r="K30" s="1" t="s">
        <v>218</v>
      </c>
      <c r="L30" s="5">
        <v>5760</v>
      </c>
      <c r="M30" s="4">
        <v>44926</v>
      </c>
      <c r="N30" s="6">
        <v>44926</v>
      </c>
      <c r="O30" s="1" t="s">
        <v>194</v>
      </c>
    </row>
    <row r="31" spans="1:15" x14ac:dyDescent="0.25">
      <c r="A31" s="2" t="str">
        <f>HYPERLINK("https://my.zakupki.prom.ua/remote/dispatcher/state_purchase_view/34794248", "UA-2022-02-03-006816-b")</f>
        <v>UA-2022-02-03-006816-b</v>
      </c>
      <c r="B31" s="1" t="s">
        <v>129</v>
      </c>
      <c r="C31" s="1" t="s">
        <v>91</v>
      </c>
      <c r="D31" s="1" t="s">
        <v>104</v>
      </c>
      <c r="E31" s="1" t="s">
        <v>105</v>
      </c>
      <c r="F31" s="4">
        <v>44595</v>
      </c>
      <c r="G31" s="1" t="s">
        <v>97</v>
      </c>
      <c r="H31" s="1" t="s">
        <v>50</v>
      </c>
      <c r="I31" s="1"/>
      <c r="J31" s="1"/>
      <c r="K31" s="1" t="s">
        <v>207</v>
      </c>
      <c r="L31" s="5">
        <v>2988</v>
      </c>
      <c r="M31" s="4">
        <v>44926</v>
      </c>
      <c r="N31" s="6">
        <v>44926</v>
      </c>
      <c r="O31" s="1" t="s">
        <v>194</v>
      </c>
    </row>
    <row r="32" spans="1:15" x14ac:dyDescent="0.25">
      <c r="A32" s="2" t="str">
        <f>HYPERLINK("https://my.zakupki.prom.ua/remote/dispatcher/state_purchase_view/34776327", "UA-2022-02-03-001560-b")</f>
        <v>UA-2022-02-03-001560-b</v>
      </c>
      <c r="B32" s="1" t="s">
        <v>154</v>
      </c>
      <c r="C32" s="1" t="s">
        <v>39</v>
      </c>
      <c r="D32" s="1" t="s">
        <v>99</v>
      </c>
      <c r="E32" s="1" t="s">
        <v>105</v>
      </c>
      <c r="F32" s="4">
        <v>44595</v>
      </c>
      <c r="G32" s="1" t="s">
        <v>189</v>
      </c>
      <c r="H32" s="1" t="s">
        <v>44</v>
      </c>
      <c r="I32" s="4">
        <v>44628</v>
      </c>
      <c r="J32" s="4">
        <v>44638</v>
      </c>
      <c r="K32" s="1" t="s">
        <v>239</v>
      </c>
      <c r="L32" s="5">
        <v>268044.12</v>
      </c>
      <c r="M32" s="4">
        <v>44926</v>
      </c>
      <c r="N32" s="6">
        <v>44926</v>
      </c>
      <c r="O32" s="1" t="s">
        <v>194</v>
      </c>
    </row>
    <row r="33" spans="1:15" x14ac:dyDescent="0.25">
      <c r="A33" s="2" t="str">
        <f>HYPERLINK("https://my.zakupki.prom.ua/remote/dispatcher/state_purchase_view/34537172", "UA-2022-01-27-009110-b")</f>
        <v>UA-2022-01-27-009110-b</v>
      </c>
      <c r="B33" s="1" t="s">
        <v>155</v>
      </c>
      <c r="C33" s="1" t="s">
        <v>37</v>
      </c>
      <c r="D33" s="1" t="s">
        <v>99</v>
      </c>
      <c r="E33" s="1" t="s">
        <v>105</v>
      </c>
      <c r="F33" s="4">
        <v>44588</v>
      </c>
      <c r="G33" s="1" t="s">
        <v>192</v>
      </c>
      <c r="H33" s="1" t="s">
        <v>19</v>
      </c>
      <c r="I33" s="4">
        <v>44618</v>
      </c>
      <c r="J33" s="4">
        <v>44628</v>
      </c>
      <c r="K33" s="1" t="s">
        <v>229</v>
      </c>
      <c r="L33" s="5">
        <v>71330</v>
      </c>
      <c r="M33" s="4">
        <v>44926</v>
      </c>
      <c r="N33" s="6">
        <v>44926</v>
      </c>
      <c r="O33" s="1" t="s">
        <v>194</v>
      </c>
    </row>
    <row r="34" spans="1:15" x14ac:dyDescent="0.25">
      <c r="A34" s="2" t="str">
        <f>HYPERLINK("https://my.zakupki.prom.ua/remote/dispatcher/state_purchase_view/34477146", "UA-2022-01-26-008549-b")</f>
        <v>UA-2022-01-26-008549-b</v>
      </c>
      <c r="B34" s="1" t="s">
        <v>147</v>
      </c>
      <c r="C34" s="1" t="s">
        <v>80</v>
      </c>
      <c r="D34" s="1" t="s">
        <v>104</v>
      </c>
      <c r="E34" s="1" t="s">
        <v>105</v>
      </c>
      <c r="F34" s="4">
        <v>44587</v>
      </c>
      <c r="G34" s="1" t="s">
        <v>116</v>
      </c>
      <c r="H34" s="1" t="s">
        <v>48</v>
      </c>
      <c r="I34" s="1"/>
      <c r="J34" s="1"/>
      <c r="K34" s="1" t="s">
        <v>228</v>
      </c>
      <c r="L34" s="5">
        <v>30600</v>
      </c>
      <c r="M34" s="4">
        <v>44926</v>
      </c>
      <c r="N34" s="6">
        <v>44926</v>
      </c>
      <c r="O34" s="1" t="s">
        <v>194</v>
      </c>
    </row>
    <row r="35" spans="1:15" x14ac:dyDescent="0.25">
      <c r="A35" s="2" t="str">
        <f>HYPERLINK("https://my.zakupki.prom.ua/remote/dispatcher/state_purchase_view/34439614", "UA-2022-01-25-017391-b")</f>
        <v>UA-2022-01-25-017391-b</v>
      </c>
      <c r="B35" s="1" t="s">
        <v>1</v>
      </c>
      <c r="C35" s="1" t="s">
        <v>68</v>
      </c>
      <c r="D35" s="1" t="s">
        <v>104</v>
      </c>
      <c r="E35" s="1" t="s">
        <v>105</v>
      </c>
      <c r="F35" s="4">
        <v>44586</v>
      </c>
      <c r="G35" s="1" t="s">
        <v>96</v>
      </c>
      <c r="H35" s="1" t="s">
        <v>21</v>
      </c>
      <c r="I35" s="1"/>
      <c r="J35" s="1"/>
      <c r="K35" s="1" t="s">
        <v>225</v>
      </c>
      <c r="L35" s="5">
        <v>3209.54</v>
      </c>
      <c r="M35" s="4">
        <v>44926</v>
      </c>
      <c r="N35" s="6">
        <v>44926</v>
      </c>
      <c r="O35" s="1" t="s">
        <v>194</v>
      </c>
    </row>
    <row r="36" spans="1:15" x14ac:dyDescent="0.25">
      <c r="A36" s="2" t="str">
        <f>HYPERLINK("https://my.zakupki.prom.ua/remote/dispatcher/state_purchase_view/34428854", "UA-2022-01-25-013709-b")</f>
        <v>UA-2022-01-25-013709-b</v>
      </c>
      <c r="B36" s="1" t="s">
        <v>156</v>
      </c>
      <c r="C36" s="1" t="s">
        <v>23</v>
      </c>
      <c r="D36" s="1" t="s">
        <v>104</v>
      </c>
      <c r="E36" s="1" t="s">
        <v>105</v>
      </c>
      <c r="F36" s="4">
        <v>44586</v>
      </c>
      <c r="G36" s="1" t="s">
        <v>120</v>
      </c>
      <c r="H36" s="1" t="s">
        <v>11</v>
      </c>
      <c r="I36" s="1"/>
      <c r="J36" s="1"/>
      <c r="K36" s="1" t="s">
        <v>219</v>
      </c>
      <c r="L36" s="5">
        <v>2560.8000000000002</v>
      </c>
      <c r="M36" s="4">
        <v>44926</v>
      </c>
      <c r="N36" s="6">
        <v>44926</v>
      </c>
      <c r="O36" s="1" t="s">
        <v>194</v>
      </c>
    </row>
    <row r="37" spans="1:15" x14ac:dyDescent="0.25">
      <c r="A37" s="2" t="str">
        <f>HYPERLINK("https://my.zakupki.prom.ua/remote/dispatcher/state_purchase_view/34375283", "UA-2022-01-24-013641-b")</f>
        <v>UA-2022-01-24-013641-b</v>
      </c>
      <c r="B37" s="1" t="s">
        <v>148</v>
      </c>
      <c r="C37" s="1" t="s">
        <v>66</v>
      </c>
      <c r="D37" s="1" t="s">
        <v>157</v>
      </c>
      <c r="E37" s="1" t="s">
        <v>105</v>
      </c>
      <c r="F37" s="4">
        <v>44585</v>
      </c>
      <c r="G37" s="1" t="s">
        <v>169</v>
      </c>
      <c r="H37" s="1" t="s">
        <v>49</v>
      </c>
      <c r="I37" s="4">
        <v>44601</v>
      </c>
      <c r="J37" s="4">
        <v>44620</v>
      </c>
      <c r="K37" s="1" t="s">
        <v>235</v>
      </c>
      <c r="L37" s="5">
        <v>3828</v>
      </c>
      <c r="M37" s="4">
        <v>44926</v>
      </c>
      <c r="N37" s="6">
        <v>44926</v>
      </c>
      <c r="O37" s="1" t="s">
        <v>194</v>
      </c>
    </row>
    <row r="38" spans="1:15" x14ac:dyDescent="0.25">
      <c r="A38" s="2" t="str">
        <f>HYPERLINK("https://my.zakupki.prom.ua/remote/dispatcher/state_purchase_view/34370499", "UA-2022-01-24-012017-b")</f>
        <v>UA-2022-01-24-012017-b</v>
      </c>
      <c r="B38" s="1" t="s">
        <v>4</v>
      </c>
      <c r="C38" s="1" t="s">
        <v>85</v>
      </c>
      <c r="D38" s="1" t="s">
        <v>157</v>
      </c>
      <c r="E38" s="1" t="s">
        <v>105</v>
      </c>
      <c r="F38" s="4">
        <v>44585</v>
      </c>
      <c r="G38" s="1" t="s">
        <v>182</v>
      </c>
      <c r="H38" s="1" t="s">
        <v>54</v>
      </c>
      <c r="I38" s="4">
        <v>44597</v>
      </c>
      <c r="J38" s="4">
        <v>44616</v>
      </c>
      <c r="K38" s="1" t="s">
        <v>230</v>
      </c>
      <c r="L38" s="5">
        <v>16500</v>
      </c>
      <c r="M38" s="4">
        <v>44926</v>
      </c>
      <c r="N38" s="6">
        <v>44926</v>
      </c>
      <c r="O38" s="1" t="s">
        <v>194</v>
      </c>
    </row>
    <row r="39" spans="1:15" x14ac:dyDescent="0.25">
      <c r="A39" s="2" t="str">
        <f>HYPERLINK("https://my.zakupki.prom.ua/remote/dispatcher/state_purchase_view/34355495", "UA-2022-01-24-007037-b")</f>
        <v>UA-2022-01-24-007037-b</v>
      </c>
      <c r="B39" s="1" t="s">
        <v>131</v>
      </c>
      <c r="C39" s="1" t="s">
        <v>64</v>
      </c>
      <c r="D39" s="1" t="s">
        <v>157</v>
      </c>
      <c r="E39" s="1" t="s">
        <v>105</v>
      </c>
      <c r="F39" s="4">
        <v>44585</v>
      </c>
      <c r="G39" s="1" t="s">
        <v>190</v>
      </c>
      <c r="H39" s="1" t="s">
        <v>20</v>
      </c>
      <c r="I39" s="4">
        <v>44600</v>
      </c>
      <c r="J39" s="4">
        <v>44619</v>
      </c>
      <c r="K39" s="1" t="s">
        <v>214</v>
      </c>
      <c r="L39" s="5">
        <v>74930</v>
      </c>
      <c r="M39" s="4">
        <v>44926</v>
      </c>
      <c r="N39" s="6">
        <v>44926</v>
      </c>
      <c r="O39" s="1" t="s">
        <v>194</v>
      </c>
    </row>
    <row r="40" spans="1:15" x14ac:dyDescent="0.25">
      <c r="A40" s="2" t="str">
        <f>HYPERLINK("https://my.zakupki.prom.ua/remote/dispatcher/state_purchase_view/34183533", "UA-2022-01-19-000499-a")</f>
        <v>UA-2022-01-19-000499-a</v>
      </c>
      <c r="B40" s="1" t="s">
        <v>138</v>
      </c>
      <c r="C40" s="1" t="s">
        <v>74</v>
      </c>
      <c r="D40" s="1" t="s">
        <v>104</v>
      </c>
      <c r="E40" s="1" t="s">
        <v>105</v>
      </c>
      <c r="F40" s="4">
        <v>44580</v>
      </c>
      <c r="G40" s="1" t="s">
        <v>172</v>
      </c>
      <c r="H40" s="1" t="s">
        <v>60</v>
      </c>
      <c r="I40" s="1"/>
      <c r="J40" s="1"/>
      <c r="K40" s="1" t="s">
        <v>242</v>
      </c>
      <c r="L40" s="5">
        <v>36375.72</v>
      </c>
      <c r="M40" s="4">
        <v>44926</v>
      </c>
      <c r="N40" s="6">
        <v>44926</v>
      </c>
      <c r="O40" s="1" t="s">
        <v>194</v>
      </c>
    </row>
    <row r="41" spans="1:15" x14ac:dyDescent="0.25">
      <c r="A41" s="2" t="str">
        <f>HYPERLINK("https://my.zakupki.prom.ua/remote/dispatcher/state_purchase_view/34161572", "UA-2022-01-18-005375-a")</f>
        <v>UA-2022-01-18-005375-a</v>
      </c>
      <c r="B41" s="1" t="s">
        <v>178</v>
      </c>
      <c r="C41" s="1" t="s">
        <v>38</v>
      </c>
      <c r="D41" s="1" t="s">
        <v>99</v>
      </c>
      <c r="E41" s="1" t="s">
        <v>105</v>
      </c>
      <c r="F41" s="4">
        <v>44579</v>
      </c>
      <c r="G41" s="1" t="s">
        <v>163</v>
      </c>
      <c r="H41" s="1" t="s">
        <v>61</v>
      </c>
      <c r="I41" s="4">
        <v>44611</v>
      </c>
      <c r="J41" s="4">
        <v>44621</v>
      </c>
      <c r="K41" s="1" t="s">
        <v>227</v>
      </c>
      <c r="L41" s="5">
        <v>517432.88</v>
      </c>
      <c r="M41" s="4">
        <v>44926</v>
      </c>
      <c r="N41" s="6">
        <v>44926</v>
      </c>
      <c r="O41" s="1" t="s">
        <v>194</v>
      </c>
    </row>
    <row r="42" spans="1:15" x14ac:dyDescent="0.25">
      <c r="A42" s="2" t="str">
        <f>HYPERLINK("https://my.zakupki.prom.ua/remote/dispatcher/state_purchase_view/34136809", "UA-2022-01-17-008055-a")</f>
        <v>UA-2022-01-17-008055-a</v>
      </c>
      <c r="B42" s="1" t="s">
        <v>134</v>
      </c>
      <c r="C42" s="1" t="s">
        <v>90</v>
      </c>
      <c r="D42" s="1" t="s">
        <v>157</v>
      </c>
      <c r="E42" s="1" t="s">
        <v>105</v>
      </c>
      <c r="F42" s="4">
        <v>44578</v>
      </c>
      <c r="G42" s="1" t="s">
        <v>185</v>
      </c>
      <c r="H42" s="1" t="s">
        <v>25</v>
      </c>
      <c r="I42" s="4">
        <v>44594</v>
      </c>
      <c r="J42" s="4">
        <v>44613</v>
      </c>
      <c r="K42" s="1" t="s">
        <v>198</v>
      </c>
      <c r="L42" s="5">
        <v>23880</v>
      </c>
      <c r="M42" s="4">
        <v>44610</v>
      </c>
      <c r="N42" s="6">
        <v>44620</v>
      </c>
      <c r="O42" s="1" t="s">
        <v>194</v>
      </c>
    </row>
    <row r="43" spans="1:15" x14ac:dyDescent="0.25">
      <c r="A43" s="2" t="str">
        <f>HYPERLINK("https://my.zakupki.prom.ua/remote/dispatcher/state_purchase_view/34123973", "UA-2022-01-17-004817-a")</f>
        <v>UA-2022-01-17-004817-a</v>
      </c>
      <c r="B43" s="1" t="s">
        <v>112</v>
      </c>
      <c r="C43" s="1" t="s">
        <v>40</v>
      </c>
      <c r="D43" s="1" t="s">
        <v>99</v>
      </c>
      <c r="E43" s="1" t="s">
        <v>105</v>
      </c>
      <c r="F43" s="4">
        <v>44578</v>
      </c>
      <c r="G43" s="1" t="s">
        <v>113</v>
      </c>
      <c r="H43" s="1" t="s">
        <v>42</v>
      </c>
      <c r="I43" s="4">
        <v>44610</v>
      </c>
      <c r="J43" s="4">
        <v>44620</v>
      </c>
      <c r="K43" s="1" t="s">
        <v>210</v>
      </c>
      <c r="L43" s="5">
        <v>53568</v>
      </c>
      <c r="M43" s="4">
        <v>44926</v>
      </c>
      <c r="N43" s="6">
        <v>44926</v>
      </c>
      <c r="O43" s="1" t="s">
        <v>194</v>
      </c>
    </row>
    <row r="44" spans="1:15" x14ac:dyDescent="0.25">
      <c r="A44" s="2" t="str">
        <f>HYPERLINK("https://my.zakupki.prom.ua/remote/dispatcher/state_purchase_view/34097359", "UA-2022-01-14-006491-a")</f>
        <v>UA-2022-01-14-006491-a</v>
      </c>
      <c r="B44" s="1" t="s">
        <v>145</v>
      </c>
      <c r="C44" s="1" t="s">
        <v>77</v>
      </c>
      <c r="D44" s="1" t="s">
        <v>104</v>
      </c>
      <c r="E44" s="1" t="s">
        <v>105</v>
      </c>
      <c r="F44" s="4">
        <v>44575</v>
      </c>
      <c r="G44" s="1" t="s">
        <v>96</v>
      </c>
      <c r="H44" s="1" t="s">
        <v>21</v>
      </c>
      <c r="I44" s="1"/>
      <c r="J44" s="1"/>
      <c r="K44" s="1" t="s">
        <v>224</v>
      </c>
      <c r="L44" s="5">
        <v>908.28</v>
      </c>
      <c r="M44" s="4">
        <v>44926</v>
      </c>
      <c r="N44" s="6">
        <v>44926</v>
      </c>
      <c r="O44" s="1" t="s">
        <v>194</v>
      </c>
    </row>
    <row r="45" spans="1:15" x14ac:dyDescent="0.25">
      <c r="A45" s="2" t="str">
        <f>HYPERLINK("https://my.zakupki.prom.ua/remote/dispatcher/state_purchase_view/34086997", "UA-2022-01-14-003908-a")</f>
        <v>UA-2022-01-14-003908-a</v>
      </c>
      <c r="B45" s="1" t="s">
        <v>133</v>
      </c>
      <c r="C45" s="1" t="s">
        <v>88</v>
      </c>
      <c r="D45" s="1" t="s">
        <v>104</v>
      </c>
      <c r="E45" s="1" t="s">
        <v>105</v>
      </c>
      <c r="F45" s="4">
        <v>44575</v>
      </c>
      <c r="G45" s="1" t="s">
        <v>172</v>
      </c>
      <c r="H45" s="1" t="s">
        <v>60</v>
      </c>
      <c r="I45" s="1"/>
      <c r="J45" s="1"/>
      <c r="K45" s="1" t="s">
        <v>241</v>
      </c>
      <c r="L45" s="5">
        <v>70187.17</v>
      </c>
      <c r="M45" s="4">
        <v>44926</v>
      </c>
      <c r="N45" s="6">
        <v>44926</v>
      </c>
      <c r="O45" s="1" t="s">
        <v>194</v>
      </c>
    </row>
    <row r="46" spans="1:15" x14ac:dyDescent="0.25">
      <c r="A46" s="2" t="str">
        <f>HYPERLINK("https://my.zakupki.prom.ua/remote/dispatcher/state_purchase_view/33968778", "UA-2022-01-06-004250-c")</f>
        <v>UA-2022-01-06-004250-c</v>
      </c>
      <c r="B46" s="1" t="s">
        <v>2</v>
      </c>
      <c r="C46" s="1" t="s">
        <v>69</v>
      </c>
      <c r="D46" s="1" t="s">
        <v>104</v>
      </c>
      <c r="E46" s="1" t="s">
        <v>105</v>
      </c>
      <c r="F46" s="4">
        <v>44567</v>
      </c>
      <c r="G46" s="1" t="s">
        <v>123</v>
      </c>
      <c r="H46" s="1" t="s">
        <v>29</v>
      </c>
      <c r="I46" s="1"/>
      <c r="J46" s="1"/>
      <c r="K46" s="1" t="s">
        <v>216</v>
      </c>
      <c r="L46" s="5">
        <v>840</v>
      </c>
      <c r="M46" s="4">
        <v>44926</v>
      </c>
      <c r="N46" s="6">
        <v>44926</v>
      </c>
      <c r="O46" s="1" t="s">
        <v>194</v>
      </c>
    </row>
    <row r="47" spans="1:15" x14ac:dyDescent="0.25">
      <c r="A47" s="2" t="str">
        <f>HYPERLINK("https://my.zakupki.prom.ua/remote/dispatcher/state_purchase_view/33968638", "UA-2022-01-06-004197-c")</f>
        <v>UA-2022-01-06-004197-c</v>
      </c>
      <c r="B47" s="1" t="s">
        <v>126</v>
      </c>
      <c r="C47" s="1" t="s">
        <v>78</v>
      </c>
      <c r="D47" s="1" t="s">
        <v>104</v>
      </c>
      <c r="E47" s="1" t="s">
        <v>105</v>
      </c>
      <c r="F47" s="4">
        <v>44567</v>
      </c>
      <c r="G47" s="1" t="s">
        <v>123</v>
      </c>
      <c r="H47" s="1" t="s">
        <v>29</v>
      </c>
      <c r="I47" s="1"/>
      <c r="J47" s="1"/>
      <c r="K47" s="1" t="s">
        <v>33</v>
      </c>
      <c r="L47" s="5">
        <v>600</v>
      </c>
      <c r="M47" s="4">
        <v>44587</v>
      </c>
      <c r="N47" s="6">
        <v>44926</v>
      </c>
      <c r="O47" s="1" t="s">
        <v>194</v>
      </c>
    </row>
    <row r="48" spans="1:15" x14ac:dyDescent="0.25">
      <c r="A48" s="2" t="str">
        <f>HYPERLINK("https://my.zakupki.prom.ua/remote/dispatcher/state_purchase_view/33832833", "UA-2021-12-29-004876-c")</f>
        <v>UA-2021-12-29-004876-c</v>
      </c>
      <c r="B48" s="1" t="s">
        <v>103</v>
      </c>
      <c r="C48" s="1" t="s">
        <v>14</v>
      </c>
      <c r="D48" s="1" t="s">
        <v>127</v>
      </c>
      <c r="E48" s="1" t="s">
        <v>105</v>
      </c>
      <c r="F48" s="4">
        <v>44559</v>
      </c>
      <c r="G48" s="1" t="s">
        <v>171</v>
      </c>
      <c r="H48" s="1" t="s">
        <v>59</v>
      </c>
      <c r="I48" s="4">
        <v>44570</v>
      </c>
      <c r="J48" s="4">
        <v>44595</v>
      </c>
      <c r="K48" s="1" t="s">
        <v>231</v>
      </c>
      <c r="L48" s="5">
        <v>750000</v>
      </c>
      <c r="M48" s="4">
        <v>44926</v>
      </c>
      <c r="N48" s="6">
        <v>44926</v>
      </c>
      <c r="O48" s="1" t="s">
        <v>194</v>
      </c>
    </row>
    <row r="49" spans="1:15" x14ac:dyDescent="0.25">
      <c r="A49" s="2" t="str">
        <f>HYPERLINK("https://my.zakupki.prom.ua/remote/dispatcher/state_purchase_view/33823645", "UA-2021-12-29-002290-c")</f>
        <v>UA-2021-12-29-002290-c</v>
      </c>
      <c r="B49" s="1" t="s">
        <v>193</v>
      </c>
      <c r="C49" s="1" t="s">
        <v>86</v>
      </c>
      <c r="D49" s="1" t="s">
        <v>127</v>
      </c>
      <c r="E49" s="1" t="s">
        <v>105</v>
      </c>
      <c r="F49" s="4">
        <v>44559</v>
      </c>
      <c r="G49" s="1" t="s">
        <v>106</v>
      </c>
      <c r="H49" s="1" t="s">
        <v>12</v>
      </c>
      <c r="I49" s="4">
        <v>44570</v>
      </c>
      <c r="J49" s="4">
        <v>44595</v>
      </c>
      <c r="K49" s="1" t="s">
        <v>236</v>
      </c>
      <c r="L49" s="5">
        <v>2662212</v>
      </c>
      <c r="M49" s="4">
        <v>44926</v>
      </c>
      <c r="N49" s="6">
        <v>44926</v>
      </c>
      <c r="O49" s="1" t="s">
        <v>194</v>
      </c>
    </row>
    <row r="50" spans="1:15" x14ac:dyDescent="0.25">
      <c r="A50" s="2" t="str">
        <f>HYPERLINK("https://my.zakupki.prom.ua/remote/dispatcher/state_purchase_view/33772355", "UA-2021-12-28-003999-c")</f>
        <v>UA-2021-12-28-003999-c</v>
      </c>
      <c r="B50" s="1" t="s">
        <v>117</v>
      </c>
      <c r="C50" s="1" t="s">
        <v>17</v>
      </c>
      <c r="D50" s="1" t="s">
        <v>157</v>
      </c>
      <c r="E50" s="1" t="s">
        <v>105</v>
      </c>
      <c r="F50" s="4">
        <v>44558</v>
      </c>
      <c r="G50" s="1" t="s">
        <v>168</v>
      </c>
      <c r="H50" s="1" t="s">
        <v>52</v>
      </c>
      <c r="I50" s="4">
        <v>44573</v>
      </c>
      <c r="J50" s="4">
        <v>44592</v>
      </c>
      <c r="K50" s="1" t="s">
        <v>197</v>
      </c>
      <c r="L50" s="5">
        <v>25368.12</v>
      </c>
      <c r="M50" s="4">
        <v>44926</v>
      </c>
      <c r="N50" s="6">
        <v>44926</v>
      </c>
      <c r="O50" s="1" t="s">
        <v>194</v>
      </c>
    </row>
    <row r="51" spans="1:15" x14ac:dyDescent="0.25">
      <c r="A51" s="2" t="str">
        <f>HYPERLINK("https://my.zakupki.prom.ua/remote/dispatcher/state_purchase_view/33630678", "UA-2021-12-23-010242-c")</f>
        <v>UA-2021-12-23-010242-c</v>
      </c>
      <c r="B51" s="1" t="s">
        <v>144</v>
      </c>
      <c r="C51" s="1" t="s">
        <v>73</v>
      </c>
      <c r="D51" s="1" t="s">
        <v>157</v>
      </c>
      <c r="E51" s="1" t="s">
        <v>105</v>
      </c>
      <c r="F51" s="4">
        <v>44553</v>
      </c>
      <c r="G51" s="1" t="s">
        <v>150</v>
      </c>
      <c r="H51" s="1" t="s">
        <v>22</v>
      </c>
      <c r="I51" s="4">
        <v>44572</v>
      </c>
      <c r="J51" s="4">
        <v>44591</v>
      </c>
      <c r="K51" s="1" t="s">
        <v>238</v>
      </c>
      <c r="L51" s="5">
        <v>137000</v>
      </c>
      <c r="M51" s="4">
        <v>44926</v>
      </c>
      <c r="N51" s="6">
        <v>44926</v>
      </c>
      <c r="O51" s="1" t="s">
        <v>194</v>
      </c>
    </row>
    <row r="52" spans="1:15" x14ac:dyDescent="0.25">
      <c r="A52" s="2" t="str">
        <f>HYPERLINK("https://my.zakupki.prom.ua/remote/dispatcher/state_purchase_view/33200038", "UA-2021-12-16-003775-c")</f>
        <v>UA-2021-12-16-003775-c</v>
      </c>
      <c r="B52" s="1" t="s">
        <v>132</v>
      </c>
      <c r="C52" s="1" t="s">
        <v>85</v>
      </c>
      <c r="D52" s="1" t="s">
        <v>157</v>
      </c>
      <c r="E52" s="1" t="s">
        <v>105</v>
      </c>
      <c r="F52" s="4">
        <v>44546</v>
      </c>
      <c r="G52" s="1" t="s">
        <v>182</v>
      </c>
      <c r="H52" s="1" t="s">
        <v>54</v>
      </c>
      <c r="I52" s="4">
        <v>44559</v>
      </c>
      <c r="J52" s="4">
        <v>44578</v>
      </c>
      <c r="K52" s="1" t="s">
        <v>221</v>
      </c>
      <c r="L52" s="5">
        <v>54000</v>
      </c>
      <c r="M52" s="4">
        <v>44926</v>
      </c>
      <c r="N52" s="6">
        <v>44926</v>
      </c>
      <c r="O52" s="1" t="s">
        <v>194</v>
      </c>
    </row>
    <row r="53" spans="1:15" x14ac:dyDescent="0.25">
      <c r="A53" s="2" t="str">
        <f>HYPERLINK("https://my.zakupki.prom.ua/remote/dispatcher/state_purchase_view/33124848", "UA-2021-12-15-005548-c")</f>
        <v>UA-2021-12-15-005548-c</v>
      </c>
      <c r="B53" s="1" t="s">
        <v>9</v>
      </c>
      <c r="C53" s="1" t="s">
        <v>66</v>
      </c>
      <c r="D53" s="1" t="s">
        <v>157</v>
      </c>
      <c r="E53" s="1" t="s">
        <v>105</v>
      </c>
      <c r="F53" s="4">
        <v>44545</v>
      </c>
      <c r="G53" s="1" t="s">
        <v>169</v>
      </c>
      <c r="H53" s="1" t="s">
        <v>49</v>
      </c>
      <c r="I53" s="4">
        <v>44559</v>
      </c>
      <c r="J53" s="4">
        <v>44578</v>
      </c>
      <c r="K53" s="1" t="s">
        <v>200</v>
      </c>
      <c r="L53" s="5">
        <v>21500</v>
      </c>
      <c r="M53" s="4">
        <v>44926</v>
      </c>
      <c r="N53" s="6">
        <v>44926</v>
      </c>
      <c r="O53" s="1" t="s">
        <v>194</v>
      </c>
    </row>
    <row r="54" spans="1:15" x14ac:dyDescent="0.25">
      <c r="A54" s="2" t="str">
        <f>HYPERLINK("https://my.zakupki.prom.ua/remote/dispatcher/state_purchase_view/33057396", "UA-2021-12-14-008605-c")</f>
        <v>UA-2021-12-14-008605-c</v>
      </c>
      <c r="B54" s="1" t="s">
        <v>98</v>
      </c>
      <c r="C54" s="1" t="s">
        <v>85</v>
      </c>
      <c r="D54" s="1" t="s">
        <v>157</v>
      </c>
      <c r="E54" s="1" t="s">
        <v>105</v>
      </c>
      <c r="F54" s="4">
        <v>44544</v>
      </c>
      <c r="G54" s="1" t="s">
        <v>182</v>
      </c>
      <c r="H54" s="1" t="s">
        <v>54</v>
      </c>
      <c r="I54" s="4">
        <v>44559</v>
      </c>
      <c r="J54" s="4">
        <v>44578</v>
      </c>
      <c r="K54" s="1" t="s">
        <v>222</v>
      </c>
      <c r="L54" s="5">
        <v>12000</v>
      </c>
      <c r="M54" s="4">
        <v>44926</v>
      </c>
      <c r="N54" s="6">
        <v>44926</v>
      </c>
      <c r="O54" s="1" t="s">
        <v>194</v>
      </c>
    </row>
    <row r="55" spans="1:15" x14ac:dyDescent="0.25">
      <c r="A55" s="2" t="str">
        <f>HYPERLINK("https://my.zakupki.prom.ua/remote/dispatcher/state_purchase_view/32960847", "UA-2021-12-13-001215-c")</f>
        <v>UA-2021-12-13-001215-c</v>
      </c>
      <c r="B55" s="1" t="s">
        <v>137</v>
      </c>
      <c r="C55" s="1" t="s">
        <v>71</v>
      </c>
      <c r="D55" s="1" t="s">
        <v>157</v>
      </c>
      <c r="E55" s="1" t="s">
        <v>105</v>
      </c>
      <c r="F55" s="4">
        <v>44543</v>
      </c>
      <c r="G55" s="1" t="s">
        <v>167</v>
      </c>
      <c r="H55" s="1" t="s">
        <v>32</v>
      </c>
      <c r="I55" s="4">
        <v>44554</v>
      </c>
      <c r="J55" s="4">
        <v>44573</v>
      </c>
      <c r="K55" s="1" t="s">
        <v>244</v>
      </c>
      <c r="L55" s="5">
        <v>37200</v>
      </c>
      <c r="M55" s="4">
        <v>44926</v>
      </c>
      <c r="N55" s="6">
        <v>44926</v>
      </c>
      <c r="O55" s="1" t="s">
        <v>194</v>
      </c>
    </row>
    <row r="56" spans="1:15" x14ac:dyDescent="0.25">
      <c r="A56" s="2" t="str">
        <f>HYPERLINK("https://my.zakupki.prom.ua/remote/dispatcher/state_purchase_view/32909890", "UA-2021-12-10-008855-c")</f>
        <v>UA-2021-12-10-008855-c</v>
      </c>
      <c r="B56" s="1" t="s">
        <v>10</v>
      </c>
      <c r="C56" s="1" t="s">
        <v>81</v>
      </c>
      <c r="D56" s="1" t="s">
        <v>157</v>
      </c>
      <c r="E56" s="1" t="s">
        <v>105</v>
      </c>
      <c r="F56" s="4">
        <v>44540</v>
      </c>
      <c r="G56" s="1" t="s">
        <v>164</v>
      </c>
      <c r="H56" s="1" t="s">
        <v>43</v>
      </c>
      <c r="I56" s="4">
        <v>44554</v>
      </c>
      <c r="J56" s="4">
        <v>44573</v>
      </c>
      <c r="K56" s="1" t="s">
        <v>239</v>
      </c>
      <c r="L56" s="5">
        <v>110160</v>
      </c>
      <c r="M56" s="4">
        <v>44926</v>
      </c>
      <c r="N56" s="6">
        <v>44926</v>
      </c>
      <c r="O56" s="1" t="s">
        <v>194</v>
      </c>
    </row>
    <row r="57" spans="1:15" x14ac:dyDescent="0.25">
      <c r="A57" s="2" t="str">
        <f>HYPERLINK("https://my.zakupki.prom.ua/remote/dispatcher/state_purchase_view/32498257", "UA-2021-12-02-008607-c")</f>
        <v>UA-2021-12-02-008607-c</v>
      </c>
      <c r="B57" s="1" t="s">
        <v>3</v>
      </c>
      <c r="C57" s="1" t="s">
        <v>15</v>
      </c>
      <c r="D57" s="1" t="s">
        <v>127</v>
      </c>
      <c r="E57" s="1" t="s">
        <v>105</v>
      </c>
      <c r="F57" s="4">
        <v>44532</v>
      </c>
      <c r="G57" s="1" t="s">
        <v>108</v>
      </c>
      <c r="H57" s="1" t="s">
        <v>34</v>
      </c>
      <c r="I57" s="4">
        <v>44543</v>
      </c>
      <c r="J57" s="4">
        <v>44568</v>
      </c>
      <c r="K57" s="1" t="s">
        <v>196</v>
      </c>
      <c r="L57" s="5">
        <v>271210</v>
      </c>
      <c r="M57" s="4">
        <v>44926</v>
      </c>
      <c r="N57" s="6">
        <v>44926</v>
      </c>
      <c r="O57" s="1" t="s">
        <v>194</v>
      </c>
    </row>
  </sheetData>
  <autoFilter ref="A1:O57"/>
  <hyperlinks>
    <hyperlink ref="A2" r:id="rId1" display="https://my.zakupki.prom.ua/remote/dispatcher/state_purchase_view/36118354"/>
    <hyperlink ref="A3" r:id="rId2" display="https://my.zakupki.prom.ua/remote/dispatcher/state_purchase_view/36118175"/>
    <hyperlink ref="A4" r:id="rId3" display="https://my.zakupki.prom.ua/remote/dispatcher/state_purchase_view/36008916"/>
    <hyperlink ref="A5" r:id="rId4" display="https://my.zakupki.prom.ua/remote/dispatcher/state_purchase_view/35921750"/>
    <hyperlink ref="A6" r:id="rId5" display="https://my.zakupki.prom.ua/remote/dispatcher/state_purchase_view/35826724"/>
    <hyperlink ref="A7" r:id="rId6" display="https://my.zakupki.prom.ua/remote/dispatcher/state_purchase_view/35752074"/>
    <hyperlink ref="A8" r:id="rId7" display="https://my.zakupki.prom.ua/remote/dispatcher/state_purchase_view/35743024"/>
    <hyperlink ref="A9" r:id="rId8" display="https://my.zakupki.prom.ua/remote/dispatcher/state_purchase_view/35726398"/>
    <hyperlink ref="A10" r:id="rId9" display="https://my.zakupki.prom.ua/remote/dispatcher/state_purchase_view/35703236"/>
    <hyperlink ref="A11" r:id="rId10" display="https://my.zakupki.prom.ua/remote/dispatcher/state_purchase_view/35698554"/>
    <hyperlink ref="A12" r:id="rId11" display="https://my.zakupki.prom.ua/remote/dispatcher/state_purchase_view/35679930"/>
    <hyperlink ref="A13" r:id="rId12" display="https://my.zakupki.prom.ua/remote/dispatcher/state_purchase_view/35651547"/>
    <hyperlink ref="A14" r:id="rId13" display="https://my.zakupki.prom.ua/remote/dispatcher/state_purchase_view/35649411"/>
    <hyperlink ref="A15" r:id="rId14" display="https://my.zakupki.prom.ua/remote/dispatcher/state_purchase_view/35642438"/>
    <hyperlink ref="A16" r:id="rId15" display="https://my.zakupki.prom.ua/remote/dispatcher/state_purchase_view/35641645"/>
    <hyperlink ref="A17" r:id="rId16" display="https://my.zakupki.prom.ua/remote/dispatcher/state_purchase_view/35553006"/>
    <hyperlink ref="A18" r:id="rId17" display="https://my.zakupki.prom.ua/remote/dispatcher/state_purchase_view/35433226"/>
    <hyperlink ref="A19" r:id="rId18" display="https://my.zakupki.prom.ua/remote/dispatcher/state_purchase_view/35427908"/>
    <hyperlink ref="A20" r:id="rId19" display="https://my.zakupki.prom.ua/remote/dispatcher/state_purchase_view/35207111"/>
    <hyperlink ref="A21" r:id="rId20" display="https://my.zakupki.prom.ua/remote/dispatcher/state_purchase_view/35113131"/>
    <hyperlink ref="A22" r:id="rId21" display="https://my.zakupki.prom.ua/remote/dispatcher/state_purchase_view/34991576"/>
    <hyperlink ref="A23" r:id="rId22" display="https://my.zakupki.prom.ua/remote/dispatcher/state_purchase_view/34873567"/>
    <hyperlink ref="A24" r:id="rId23" display="https://my.zakupki.prom.ua/remote/dispatcher/state_purchase_view/34860015"/>
    <hyperlink ref="A25" r:id="rId24" display="https://my.zakupki.prom.ua/remote/dispatcher/state_purchase_view/34834157"/>
    <hyperlink ref="A26" r:id="rId25" display="https://my.zakupki.prom.ua/remote/dispatcher/state_purchase_view/34824306"/>
    <hyperlink ref="A27" r:id="rId26" display="https://my.zakupki.prom.ua/remote/dispatcher/state_purchase_view/34819252"/>
    <hyperlink ref="A28" r:id="rId27" display="https://my.zakupki.prom.ua/remote/dispatcher/state_purchase_view/34818803"/>
    <hyperlink ref="A29" r:id="rId28" display="https://my.zakupki.prom.ua/remote/dispatcher/state_purchase_view/34817857"/>
    <hyperlink ref="A30" r:id="rId29" display="https://my.zakupki.prom.ua/remote/dispatcher/state_purchase_view/34795679"/>
    <hyperlink ref="A31" r:id="rId30" display="https://my.zakupki.prom.ua/remote/dispatcher/state_purchase_view/34794248"/>
    <hyperlink ref="A32" r:id="rId31" display="https://my.zakupki.prom.ua/remote/dispatcher/state_purchase_view/34776327"/>
    <hyperlink ref="A33" r:id="rId32" display="https://my.zakupki.prom.ua/remote/dispatcher/state_purchase_view/34537172"/>
    <hyperlink ref="A34" r:id="rId33" display="https://my.zakupki.prom.ua/remote/dispatcher/state_purchase_view/34477146"/>
    <hyperlink ref="A35" r:id="rId34" display="https://my.zakupki.prom.ua/remote/dispatcher/state_purchase_view/34439614"/>
    <hyperlink ref="A36" r:id="rId35" display="https://my.zakupki.prom.ua/remote/dispatcher/state_purchase_view/34428854"/>
    <hyperlink ref="A37" r:id="rId36" display="https://my.zakupki.prom.ua/remote/dispatcher/state_purchase_view/34375283"/>
    <hyperlink ref="A38" r:id="rId37" display="https://my.zakupki.prom.ua/remote/dispatcher/state_purchase_view/34370499"/>
    <hyperlink ref="A39" r:id="rId38" display="https://my.zakupki.prom.ua/remote/dispatcher/state_purchase_view/34355495"/>
    <hyperlink ref="A40" r:id="rId39" display="https://my.zakupki.prom.ua/remote/dispatcher/state_purchase_view/34183533"/>
    <hyperlink ref="A41" r:id="rId40" display="https://my.zakupki.prom.ua/remote/dispatcher/state_purchase_view/34161572"/>
    <hyperlink ref="A42" r:id="rId41" display="https://my.zakupki.prom.ua/remote/dispatcher/state_purchase_view/34136809"/>
    <hyperlink ref="A43" r:id="rId42" display="https://my.zakupki.prom.ua/remote/dispatcher/state_purchase_view/34123973"/>
    <hyperlink ref="A44" r:id="rId43" display="https://my.zakupki.prom.ua/remote/dispatcher/state_purchase_view/34097359"/>
    <hyperlink ref="A45" r:id="rId44" display="https://my.zakupki.prom.ua/remote/dispatcher/state_purchase_view/34086997"/>
    <hyperlink ref="A46" r:id="rId45" display="https://my.zakupki.prom.ua/remote/dispatcher/state_purchase_view/33968778"/>
    <hyperlink ref="A47" r:id="rId46" display="https://my.zakupki.prom.ua/remote/dispatcher/state_purchase_view/33968638"/>
    <hyperlink ref="A48" r:id="rId47" display="https://my.zakupki.prom.ua/remote/dispatcher/state_purchase_view/33832833"/>
    <hyperlink ref="A49" r:id="rId48" display="https://my.zakupki.prom.ua/remote/dispatcher/state_purchase_view/33823645"/>
    <hyperlink ref="A50" r:id="rId49" display="https://my.zakupki.prom.ua/remote/dispatcher/state_purchase_view/33772355"/>
    <hyperlink ref="A51" r:id="rId50" display="https://my.zakupki.prom.ua/remote/dispatcher/state_purchase_view/33630678"/>
    <hyperlink ref="A53" r:id="rId51" display="https://my.zakupki.prom.ua/remote/dispatcher/state_purchase_view/33124848"/>
    <hyperlink ref="A54" r:id="rId52" display="https://my.zakupki.prom.ua/remote/dispatcher/state_purchase_view/3305739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2022-05-13T10:16:49Z</dcterms:created>
  <dcterms:modified xsi:type="dcterms:W3CDTF">2022-05-13T07:30:02Z</dcterms:modified>
  <cp:category/>
</cp:coreProperties>
</file>