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оприлюднення\фін звіт  3 кв\"/>
    </mc:Choice>
  </mc:AlternateContent>
  <bookViews>
    <workbookView xWindow="0" yWindow="0" windowWidth="28800" windowHeight="11730"/>
  </bookViews>
  <sheets>
    <sheet name="Лист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C79" i="1"/>
  <c r="I75" i="1"/>
  <c r="E75" i="1"/>
  <c r="G74" i="1"/>
  <c r="J74" i="1" s="1"/>
  <c r="F74" i="1"/>
  <c r="C74" i="1"/>
  <c r="E74" i="1" s="1"/>
  <c r="J73" i="1"/>
  <c r="G73" i="1"/>
  <c r="I73" i="1" s="1"/>
  <c r="C73" i="1"/>
  <c r="E73" i="1" s="1"/>
  <c r="I72" i="1"/>
  <c r="E72" i="1"/>
  <c r="G71" i="1"/>
  <c r="J71" i="1" s="1"/>
  <c r="C71" i="1"/>
  <c r="F71" i="1" s="1"/>
  <c r="I70" i="1"/>
  <c r="E70" i="1"/>
  <c r="H69" i="1"/>
  <c r="D69" i="1"/>
  <c r="F67" i="1"/>
  <c r="I63" i="1"/>
  <c r="E63" i="1"/>
  <c r="I62" i="1"/>
  <c r="E62" i="1"/>
  <c r="I61" i="1"/>
  <c r="E61" i="1"/>
  <c r="I60" i="1"/>
  <c r="E60" i="1"/>
  <c r="H59" i="1"/>
  <c r="I59" i="1" s="1"/>
  <c r="G59" i="1"/>
  <c r="D59" i="1"/>
  <c r="E59" i="1" s="1"/>
  <c r="C59" i="1"/>
  <c r="I58" i="1"/>
  <c r="E58" i="1"/>
  <c r="J57" i="1"/>
  <c r="G57" i="1"/>
  <c r="I57" i="1" s="1"/>
  <c r="F57" i="1"/>
  <c r="C57" i="1"/>
  <c r="E57" i="1" s="1"/>
  <c r="I56" i="1"/>
  <c r="F56" i="1"/>
  <c r="E56" i="1"/>
  <c r="I55" i="1"/>
  <c r="F55" i="1"/>
  <c r="E55" i="1"/>
  <c r="H54" i="1"/>
  <c r="I54" i="1" s="1"/>
  <c r="G54" i="1"/>
  <c r="F54" i="1"/>
  <c r="D54" i="1"/>
  <c r="C54" i="1"/>
  <c r="G52" i="1"/>
  <c r="I52" i="1" s="1"/>
  <c r="E52" i="1"/>
  <c r="I51" i="1"/>
  <c r="E51" i="1"/>
  <c r="I50" i="1"/>
  <c r="E50" i="1"/>
  <c r="J49" i="1"/>
  <c r="G49" i="1"/>
  <c r="I49" i="1" s="1"/>
  <c r="F49" i="1"/>
  <c r="C49" i="1"/>
  <c r="E49" i="1" s="1"/>
  <c r="G48" i="1"/>
  <c r="J48" i="1" s="1"/>
  <c r="C48" i="1"/>
  <c r="F48" i="1" s="1"/>
  <c r="J47" i="1"/>
  <c r="I47" i="1"/>
  <c r="F47" i="1"/>
  <c r="E47" i="1"/>
  <c r="H46" i="1"/>
  <c r="D46" i="1"/>
  <c r="C46" i="1"/>
  <c r="F46" i="1" s="1"/>
  <c r="G45" i="1"/>
  <c r="I45" i="1" s="1"/>
  <c r="F45" i="1"/>
  <c r="E45" i="1"/>
  <c r="C45" i="1"/>
  <c r="G44" i="1"/>
  <c r="G43" i="1" s="1"/>
  <c r="E44" i="1"/>
  <c r="H43" i="1"/>
  <c r="D43" i="1"/>
  <c r="C43" i="1"/>
  <c r="D41" i="1"/>
  <c r="I39" i="1"/>
  <c r="E39" i="1"/>
  <c r="G38" i="1"/>
  <c r="I38" i="1" s="1"/>
  <c r="E38" i="1"/>
  <c r="C38" i="1"/>
  <c r="F38" i="1" s="1"/>
  <c r="G37" i="1"/>
  <c r="J37" i="1" s="1"/>
  <c r="C37" i="1"/>
  <c r="F37" i="1" s="1"/>
  <c r="J36" i="1"/>
  <c r="G36" i="1"/>
  <c r="I36" i="1" s="1"/>
  <c r="F36" i="1"/>
  <c r="C36" i="1"/>
  <c r="E36" i="1" s="1"/>
  <c r="G35" i="1"/>
  <c r="I35" i="1" s="1"/>
  <c r="C35" i="1"/>
  <c r="F35" i="1" s="1"/>
  <c r="G34" i="1"/>
  <c r="I34" i="1" s="1"/>
  <c r="F34" i="1"/>
  <c r="E34" i="1"/>
  <c r="C34" i="1"/>
  <c r="G33" i="1"/>
  <c r="I33" i="1" s="1"/>
  <c r="C33" i="1"/>
  <c r="F33" i="1" s="1"/>
  <c r="J32" i="1"/>
  <c r="G32" i="1"/>
  <c r="I32" i="1" s="1"/>
  <c r="C32" i="1"/>
  <c r="F32" i="1" s="1"/>
  <c r="G31" i="1"/>
  <c r="J31" i="1" s="1"/>
  <c r="C31" i="1"/>
  <c r="F31" i="1" s="1"/>
  <c r="G30" i="1"/>
  <c r="I30" i="1" s="1"/>
  <c r="E30" i="1"/>
  <c r="C30" i="1"/>
  <c r="F30" i="1" s="1"/>
  <c r="G29" i="1"/>
  <c r="C29" i="1"/>
  <c r="I27" i="1"/>
  <c r="E27" i="1"/>
  <c r="I26" i="1"/>
  <c r="E26" i="1"/>
  <c r="J25" i="1"/>
  <c r="G25" i="1"/>
  <c r="I25" i="1" s="1"/>
  <c r="F25" i="1"/>
  <c r="C25" i="1"/>
  <c r="E25" i="1" s="1"/>
  <c r="G24" i="1"/>
  <c r="J24" i="1" s="1"/>
  <c r="C24" i="1"/>
  <c r="F24" i="1" s="1"/>
  <c r="G23" i="1"/>
  <c r="I23" i="1" s="1"/>
  <c r="F23" i="1"/>
  <c r="E23" i="1"/>
  <c r="C23" i="1"/>
  <c r="I22" i="1"/>
  <c r="E22" i="1"/>
  <c r="I21" i="1"/>
  <c r="E21" i="1"/>
  <c r="I20" i="1"/>
  <c r="E20" i="1"/>
  <c r="I19" i="1"/>
  <c r="E19" i="1"/>
  <c r="H18" i="1"/>
  <c r="D18" i="1"/>
  <c r="G17" i="1"/>
  <c r="J17" i="1" s="1"/>
  <c r="C17" i="1"/>
  <c r="F17" i="1" s="1"/>
  <c r="H16" i="1"/>
  <c r="D16" i="1"/>
  <c r="I15" i="1"/>
  <c r="E15" i="1"/>
  <c r="G14" i="1"/>
  <c r="J14" i="1" s="1"/>
  <c r="C14" i="1"/>
  <c r="F14" i="1" s="1"/>
  <c r="H13" i="1"/>
  <c r="D13" i="1"/>
  <c r="E13" i="1" s="1"/>
  <c r="C13" i="1"/>
  <c r="J30" i="1" l="1"/>
  <c r="E32" i="1"/>
  <c r="J38" i="1"/>
  <c r="H41" i="1"/>
  <c r="E46" i="1"/>
  <c r="J52" i="1"/>
  <c r="I71" i="1"/>
  <c r="H40" i="1"/>
  <c r="H65" i="1" s="1"/>
  <c r="F13" i="1"/>
  <c r="J23" i="1"/>
  <c r="C41" i="1"/>
  <c r="J34" i="1"/>
  <c r="F43" i="1"/>
  <c r="J45" i="1"/>
  <c r="E54" i="1"/>
  <c r="J54" i="1"/>
  <c r="E41" i="1"/>
  <c r="I43" i="1"/>
  <c r="D40" i="1"/>
  <c r="G13" i="1"/>
  <c r="I13" i="1" s="1"/>
  <c r="I24" i="1"/>
  <c r="I29" i="1"/>
  <c r="I31" i="1"/>
  <c r="I37" i="1"/>
  <c r="E43" i="1"/>
  <c r="I44" i="1"/>
  <c r="G46" i="1"/>
  <c r="J46" i="1" s="1"/>
  <c r="E71" i="1"/>
  <c r="E17" i="1"/>
  <c r="E29" i="1"/>
  <c r="J29" i="1"/>
  <c r="J33" i="1"/>
  <c r="E35" i="1"/>
  <c r="J35" i="1"/>
  <c r="E37" i="1"/>
  <c r="F41" i="1"/>
  <c r="J43" i="1"/>
  <c r="J44" i="1"/>
  <c r="C69" i="1"/>
  <c r="G69" i="1"/>
  <c r="F73" i="1"/>
  <c r="I74" i="1"/>
  <c r="I14" i="1"/>
  <c r="C16" i="1"/>
  <c r="F16" i="1" s="1"/>
  <c r="G16" i="1"/>
  <c r="J16" i="1" s="1"/>
  <c r="I17" i="1"/>
  <c r="I48" i="1"/>
  <c r="E14" i="1"/>
  <c r="E24" i="1"/>
  <c r="E31" i="1"/>
  <c r="E33" i="1"/>
  <c r="E48" i="1"/>
  <c r="C18" i="1"/>
  <c r="C40" i="1" s="1"/>
  <c r="C65" i="1" s="1"/>
  <c r="C66" i="1" s="1"/>
  <c r="G18" i="1"/>
  <c r="I18" i="1" s="1"/>
  <c r="F29" i="1"/>
  <c r="J18" i="1" l="1"/>
  <c r="E18" i="1"/>
  <c r="F18" i="1"/>
  <c r="J69" i="1"/>
  <c r="I69" i="1"/>
  <c r="G40" i="1"/>
  <c r="J13" i="1"/>
  <c r="E16" i="1"/>
  <c r="G41" i="1"/>
  <c r="F69" i="1"/>
  <c r="E69" i="1"/>
  <c r="E40" i="1"/>
  <c r="D65" i="1"/>
  <c r="F40" i="1"/>
  <c r="H66" i="1"/>
  <c r="I46" i="1"/>
  <c r="I16" i="1"/>
  <c r="G65" i="1" l="1"/>
  <c r="J40" i="1"/>
  <c r="I40" i="1"/>
  <c r="E65" i="1"/>
  <c r="F65" i="1"/>
  <c r="D66" i="1"/>
  <c r="J41" i="1"/>
  <c r="I41" i="1"/>
  <c r="E66" i="1" l="1"/>
  <c r="F66" i="1"/>
  <c r="G66" i="1"/>
  <c r="J65" i="1"/>
  <c r="I65" i="1"/>
  <c r="I66" i="1" l="1"/>
  <c r="J66" i="1"/>
</calcChain>
</file>

<file path=xl/sharedStrings.xml><?xml version="1.0" encoding="utf-8"?>
<sst xmlns="http://schemas.openxmlformats.org/spreadsheetml/2006/main" count="109" uniqueCount="100">
  <si>
    <t>Додаток 2</t>
  </si>
  <si>
    <t>до Порядку складання фінансового плану комунальним некомерційним підприємством та контролю за його виконанням</t>
  </si>
  <si>
    <t>ЗВІТ ПРО ВИКОНАННЯ ФІНАНСОВОГО ПЛАНУ</t>
  </si>
  <si>
    <t xml:space="preserve"> Комунального некомерційного підприємства</t>
  </si>
  <si>
    <t>"Дніпровський центр первинноі медико-санітарної допомоги №6"Дніпровської міської ради</t>
  </si>
  <si>
    <t>за ІІІ  (квартал) 2021 року</t>
  </si>
  <si>
    <t>грн.</t>
  </si>
  <si>
    <t>Показники </t>
  </si>
  <si>
    <t>Код рядка</t>
  </si>
  <si>
    <t>Звітний період (2 квартал 2021 року)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</si>
  <si>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</si>
  <si>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</si>
  <si>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</si>
  <si>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</si>
  <si>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</si>
  <si>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1 </t>
  </si>
  <si>
    <t>2 </t>
  </si>
  <si>
    <t>І. Доходи</t>
  </si>
  <si>
    <t>Дохід (виручка) від реалізації продукції (товарів, робіт, послуг), у т.ч.:</t>
  </si>
  <si>
    <t>1010</t>
  </si>
  <si>
    <t xml:space="preserve">   доходи надавача за програмою медичних гарантій від НСЗУ</t>
  </si>
  <si>
    <t>1011</t>
  </si>
  <si>
    <t xml:space="preserve">   медична субвенція та інши субвенції</t>
  </si>
  <si>
    <t>1012</t>
  </si>
  <si>
    <t>Дохід (виручка) за рахунок коштів бюджету міста</t>
  </si>
  <si>
    <t>1020</t>
  </si>
  <si>
    <t xml:space="preserve">Дохід з місцевого бюджету </t>
  </si>
  <si>
    <t>1021</t>
  </si>
  <si>
    <t>Інші доходи,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</si>
  <si>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</si>
  <si>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</si>
  <si>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 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</si>
  <si>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</si>
  <si>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</si>
  <si>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</si>
  <si>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</si>
  <si>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</t>
  </si>
  <si>
    <t>Інші надходження (дохід) (розписати)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</si>
  <si>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</si>
  <si>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</si>
  <si>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</si>
  <si>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</si>
  <si>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</si>
  <si>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</si>
  <si>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</si>
  <si>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</si>
  <si>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</si>
  <si>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</si>
  <si>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</si>
  <si>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</si>
  <si>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</si>
  <si>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</si>
  <si>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</si>
  <si>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</si>
  <si>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</si>
  <si>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</si>
  <si>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</si>
  <si>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</si>
  <si>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основні засоби</t>
  </si>
  <si>
    <t>інші необоротни матеріальни активи</t>
  </si>
  <si>
    <t>нематеріальні активи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</si>
  <si>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</si>
  <si>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</si>
  <si>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</si>
  <si>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</si>
  <si>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</si>
  <si>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</si>
  <si>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</si>
  <si>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</si>
  <si>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</si>
  <si>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</si>
  <si>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</si>
  <si>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</si>
  <si>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</si>
  <si>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</si>
  <si>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</si>
  <si>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</si>
  <si>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</si>
  <si>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</si>
  <si>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</si>
  <si>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</si>
  <si>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</si>
  <si>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</si>
  <si>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</si>
  <si>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</si>
  <si>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</si>
  <si>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</si>
  <si>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</si>
  <si>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</si>
  <si>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</si>
  <si>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</si>
  <si>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</si>
  <si>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</si>
  <si>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</si>
  <si>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Керівник підприємства</t>
  </si>
  <si>
    <t>Д.В.Сазонов</t>
  </si>
  <si>
    <t>(підпис)</t>
  </si>
  <si>
    <t xml:space="preserve">                  (П.І.Б.)</t>
  </si>
  <si>
    <t>Заступник керівника</t>
  </si>
  <si>
    <t>А.О.Петрова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</si>
</sst>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3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10" fillId="3" borderId="0" xfId="1" applyFont="1" applyFill="1" applyBorder="1"/>
    <xf numFmtId="0" fontId="10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0" borderId="6" xfId="1" applyFont="1" applyBorder="1" applyAlignment="1">
      <alignment horizont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justify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justify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justify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justify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4" fillId="0" borderId="13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/>
    </xf>
    <xf numFmtId="0" fontId="11" fillId="0" borderId="6" xfId="0" applyFont="1" applyFill="1" applyBorder="1"/>
    <xf numFmtId="164" fontId="11" fillId="0" borderId="15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/>
      <protection locked="0"/>
    </xf>
    <xf numFmtId="4" fontId="11" fillId="0" borderId="6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 wrapText="1"/>
    </xf>
    <xf numFmtId="4" fontId="11" fillId="0" borderId="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justify" vertical="center" wrapText="1"/>
      <protection locked="0"/>
    </xf>
    <xf numFmtId="0" fontId="11" fillId="3" borderId="2" xfId="0" applyFont="1" applyFill="1" applyBorder="1" applyAlignment="1" applyProtection="1">
      <alignment horizontal="justify" vertical="center" wrapText="1"/>
      <protection locked="0"/>
    </xf>
    <xf numFmtId="0" fontId="11" fillId="3" borderId="3" xfId="0" applyFont="1" applyFill="1" applyBorder="1" applyAlignment="1" applyProtection="1">
      <alignment horizontal="justify" vertical="center" wrapText="1"/>
      <protection locked="0"/>
    </xf>
    <xf numFmtId="164" fontId="4" fillId="0" borderId="6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justify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2" fillId="3" borderId="0" xfId="1" applyFont="1" applyFill="1" applyBorder="1"/>
    <xf numFmtId="0" fontId="5" fillId="0" borderId="0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3" fillId="0" borderId="0" xfId="1" applyFont="1"/>
  </cellXfs>
  <cellStyles count="3">
    <cellStyle name="Звичайний 2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2;&#1080;&#1085;%20&#1087;&#1083;&#1072;&#1085;%20&#1080;%20&#1086;&#1090;&#1095;&#1077;&#1090;%202020/2021/3%20&#1082;&#1074;&#1072;&#1088;&#1090;&#1072;&#1083;/&#1050;&#1086;&#1087;&#1080;&#1103;%20&#1076;&#1086;&#1076;&#1072;&#1090;&#1086;&#1082;%201%20(&#1092;&#1110;&#1085;&#1087;&#1083;&#1072;&#1085;)%202021%20&#1094;&#1077;&#1085;&#1090;&#1088;&#1072;%20&#8212;%20&#1086;&#1085;&#1086;&#1074;&#1083;&#1077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1 (форма плану)"/>
      <sheetName val="фін звіт"/>
      <sheetName val="розрахунок доходів від НСЗУ "/>
      <sheetName val="Дані про персонал та зп"/>
      <sheetName val="Адміністративні (довідково)"/>
      <sheetName val="Видатки (розшифровка)"/>
      <sheetName val="Капітальні видатки (план_звіт)"/>
    </sheetNames>
    <sheetDataSet>
      <sheetData sheetId="0">
        <row r="25">
          <cell r="F25">
            <v>6840072.7713000011</v>
          </cell>
          <cell r="G25">
            <v>6916606.120000001</v>
          </cell>
          <cell r="H25">
            <v>7937390.9500000002</v>
          </cell>
        </row>
        <row r="27">
          <cell r="H27">
            <v>2176806.2200000002</v>
          </cell>
        </row>
        <row r="28">
          <cell r="F28">
            <v>2459468</v>
          </cell>
          <cell r="G28">
            <v>2380956</v>
          </cell>
          <cell r="H28">
            <v>2176806.2200000002</v>
          </cell>
        </row>
        <row r="34">
          <cell r="F34">
            <v>10526</v>
          </cell>
          <cell r="G34">
            <v>10526</v>
          </cell>
          <cell r="H34">
            <v>11526</v>
          </cell>
        </row>
        <row r="35">
          <cell r="F35">
            <v>205000</v>
          </cell>
          <cell r="G35">
            <v>120000</v>
          </cell>
          <cell r="H35">
            <v>87000</v>
          </cell>
        </row>
        <row r="36">
          <cell r="F36">
            <v>973000</v>
          </cell>
          <cell r="G36">
            <v>2194008.4300000002</v>
          </cell>
          <cell r="H36">
            <v>3145871.85</v>
          </cell>
        </row>
        <row r="40">
          <cell r="F40">
            <v>5100502</v>
          </cell>
          <cell r="G40">
            <v>5667212</v>
          </cell>
          <cell r="H40">
            <v>5459651</v>
          </cell>
        </row>
        <row r="41">
          <cell r="F41">
            <v>1122110.44</v>
          </cell>
          <cell r="G41">
            <v>1246786.6399999999</v>
          </cell>
          <cell r="H41">
            <v>1186123.22</v>
          </cell>
        </row>
        <row r="42">
          <cell r="F42">
            <v>27000</v>
          </cell>
          <cell r="G42">
            <v>220000</v>
          </cell>
          <cell r="H42">
            <v>238000</v>
          </cell>
        </row>
        <row r="43">
          <cell r="F43">
            <v>316189</v>
          </cell>
          <cell r="G43">
            <v>2554712</v>
          </cell>
          <cell r="H43">
            <v>3700000</v>
          </cell>
        </row>
        <row r="44">
          <cell r="F44">
            <v>4000</v>
          </cell>
          <cell r="G44">
            <v>3500</v>
          </cell>
          <cell r="H44">
            <v>6500</v>
          </cell>
        </row>
        <row r="45">
          <cell r="F45">
            <v>880022</v>
          </cell>
          <cell r="G45">
            <v>880022</v>
          </cell>
          <cell r="H45">
            <v>1400200</v>
          </cell>
        </row>
        <row r="46">
          <cell r="H46">
            <v>1520</v>
          </cell>
        </row>
        <row r="47">
          <cell r="F47">
            <v>1114237</v>
          </cell>
          <cell r="G47">
            <v>181976</v>
          </cell>
          <cell r="H47">
            <v>79520</v>
          </cell>
        </row>
        <row r="48">
          <cell r="G48">
            <v>4500</v>
          </cell>
          <cell r="H48">
            <v>2000</v>
          </cell>
        </row>
        <row r="49">
          <cell r="F49">
            <v>724022</v>
          </cell>
          <cell r="G49">
            <v>745766</v>
          </cell>
          <cell r="H49">
            <v>848264</v>
          </cell>
        </row>
        <row r="55">
          <cell r="F55">
            <v>200000</v>
          </cell>
          <cell r="G55">
            <v>1992000</v>
          </cell>
        </row>
        <row r="56">
          <cell r="H56">
            <v>412984</v>
          </cell>
        </row>
        <row r="59">
          <cell r="F59">
            <v>176250</v>
          </cell>
          <cell r="G59">
            <v>320259.37</v>
          </cell>
          <cell r="H59">
            <v>768617.05</v>
          </cell>
        </row>
        <row r="60">
          <cell r="G60">
            <v>103000</v>
          </cell>
          <cell r="H60">
            <v>79661.05</v>
          </cell>
        </row>
        <row r="63">
          <cell r="F63">
            <v>200000</v>
          </cell>
          <cell r="G63">
            <v>1992000</v>
          </cell>
        </row>
        <row r="68">
          <cell r="F68">
            <v>1400</v>
          </cell>
          <cell r="G68">
            <v>1200</v>
          </cell>
          <cell r="H68">
            <v>1200</v>
          </cell>
        </row>
        <row r="82">
          <cell r="F82">
            <v>76507.53</v>
          </cell>
          <cell r="G82">
            <v>85008.18</v>
          </cell>
          <cell r="H82">
            <v>81894.764999999999</v>
          </cell>
        </row>
        <row r="84">
          <cell r="F84">
            <v>918090.36</v>
          </cell>
          <cell r="G84">
            <v>1020098.1599999999</v>
          </cell>
          <cell r="H84">
            <v>982737.17999999993</v>
          </cell>
        </row>
        <row r="85">
          <cell r="F85">
            <v>1122110.44</v>
          </cell>
          <cell r="G85">
            <v>1246786.6399999999</v>
          </cell>
          <cell r="H85">
            <v>1186123.22</v>
          </cell>
        </row>
        <row r="90">
          <cell r="F90">
            <v>14167328.460000001</v>
          </cell>
          <cell r="G90">
            <v>27002401.43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topLeftCell="A61" workbookViewId="0">
      <selection activeCell="N83" sqref="N83"/>
    </sheetView>
  </sheetViews>
  <sheetFormatPr defaultColWidth="9.140625" defaultRowHeight="18" x14ac:dyDescent="0.3"/>
  <cols>
    <col min="1" max="1" width="79.7109375" style="135" customWidth="1"/>
    <col min="2" max="2" width="7.140625" style="135" customWidth="1"/>
    <col min="3" max="3" width="15.42578125" style="3" customWidth="1"/>
    <col min="4" max="4" width="15.7109375" style="3" customWidth="1"/>
    <col min="5" max="5" width="16.42578125" style="3" customWidth="1"/>
    <col min="6" max="6" width="13.85546875" style="3" customWidth="1"/>
    <col min="7" max="7" width="15.42578125" style="3" customWidth="1"/>
    <col min="8" max="8" width="16.5703125" style="3" customWidth="1"/>
    <col min="9" max="9" width="18.140625" style="3" customWidth="1"/>
    <col min="10" max="10" width="13.42578125" style="3" customWidth="1"/>
    <col min="11" max="16384" width="9.140625" style="7"/>
  </cols>
  <sheetData>
    <row r="1" spans="1:10" ht="18.75" customHeight="1" x14ac:dyDescent="0.3">
      <c r="A1" s="1"/>
      <c r="B1" s="1"/>
      <c r="C1" s="2"/>
      <c r="E1" s="4" t="s">
        <v>0</v>
      </c>
      <c r="F1" s="5"/>
      <c r="G1" s="5"/>
      <c r="H1" s="6"/>
    </row>
    <row r="2" spans="1:10" ht="19.5" customHeight="1" x14ac:dyDescent="0.3">
      <c r="A2" s="1"/>
      <c r="B2" s="1"/>
      <c r="C2" s="2"/>
      <c r="E2" s="8" t="s">
        <v>1</v>
      </c>
      <c r="F2" s="8"/>
      <c r="G2" s="8"/>
      <c r="H2" s="8"/>
      <c r="I2" s="8"/>
      <c r="J2" s="8"/>
    </row>
    <row r="3" spans="1:10" ht="33" customHeight="1" x14ac:dyDescent="0.3">
      <c r="A3" s="10"/>
      <c r="B3" s="1"/>
      <c r="C3" s="2"/>
      <c r="E3" s="9"/>
      <c r="F3" s="9"/>
      <c r="G3" s="9"/>
      <c r="H3" s="9"/>
      <c r="I3" s="9"/>
      <c r="J3" s="9"/>
    </row>
    <row r="4" spans="1:10" ht="20.45" customHeight="1" x14ac:dyDescent="0.3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7" customHeight="1" x14ac:dyDescent="0.3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7.45" customHeight="1" x14ac:dyDescent="0.3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1" customHeight="1" x14ac:dyDescent="0.3">
      <c r="A7" s="15" t="s">
        <v>5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30" customHeight="1" x14ac:dyDescent="0.3">
      <c r="A8" s="17"/>
      <c r="B8" s="18"/>
      <c r="C8" s="18"/>
      <c r="D8" s="18"/>
      <c r="E8" s="18"/>
      <c r="F8" s="18"/>
      <c r="I8" s="19"/>
      <c r="J8" s="3" t="s">
        <v>6</v>
      </c>
    </row>
    <row r="9" spans="1:10" ht="21" customHeight="1" x14ac:dyDescent="0.3">
      <c r="A9" s="20" t="s">
        <v>7</v>
      </c>
      <c r="B9" s="20" t="s">
        <v>8</v>
      </c>
      <c r="C9" s="21" t="s">
        <v>9</v>
      </c>
      <c r="D9" s="22"/>
      <c r="E9" s="22"/>
      <c r="F9" s="23"/>
      <c r="G9" s="24" t="s">
        <v>10</v>
      </c>
      <c r="H9" s="24"/>
      <c r="I9" s="24"/>
      <c r="J9" s="24"/>
    </row>
    <row r="10" spans="1:10" ht="15" customHeight="1" x14ac:dyDescent="0.3">
      <c r="A10" s="20"/>
      <c r="B10" s="20"/>
      <c r="C10" s="25" t="s">
        <v>11</v>
      </c>
      <c r="D10" s="25" t="s">
        <v>12</v>
      </c>
      <c r="E10" s="25" t="s">
        <v>13</v>
      </c>
      <c r="F10" s="26" t="s">
        <v>14</v>
      </c>
      <c r="G10" s="25" t="s">
        <v>11</v>
      </c>
      <c r="H10" s="25" t="s">
        <v>12</v>
      </c>
      <c r="I10" s="27" t="s">
        <v>13</v>
      </c>
      <c r="J10" s="28" t="s">
        <v>14</v>
      </c>
    </row>
    <row r="11" spans="1:10" x14ac:dyDescent="0.3">
      <c r="A11" s="29" t="s">
        <v>15</v>
      </c>
      <c r="B11" s="29" t="s">
        <v>16</v>
      </c>
      <c r="C11" s="29">
        <v>3</v>
      </c>
      <c r="D11" s="29">
        <v>4</v>
      </c>
      <c r="E11" s="29">
        <v>5</v>
      </c>
      <c r="F11" s="30">
        <v>6</v>
      </c>
      <c r="G11" s="31">
        <v>7</v>
      </c>
      <c r="H11" s="32">
        <v>8</v>
      </c>
      <c r="I11" s="32">
        <v>9</v>
      </c>
      <c r="J11" s="32">
        <v>10</v>
      </c>
    </row>
    <row r="12" spans="1:10" x14ac:dyDescent="0.3">
      <c r="A12" s="33" t="s">
        <v>17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x14ac:dyDescent="0.3">
      <c r="A13" s="36" t="s">
        <v>18</v>
      </c>
      <c r="B13" s="37" t="s">
        <v>19</v>
      </c>
      <c r="C13" s="38">
        <f>C14+C15</f>
        <v>7937390.9500000002</v>
      </c>
      <c r="D13" s="38">
        <f>D14+D15</f>
        <v>7937390.9500000002</v>
      </c>
      <c r="E13" s="38">
        <f>D13-C13</f>
        <v>0</v>
      </c>
      <c r="F13" s="39">
        <f>(D13/C13)*100</f>
        <v>100</v>
      </c>
      <c r="G13" s="38">
        <f>G14+G15</f>
        <v>21694069.841300003</v>
      </c>
      <c r="H13" s="38">
        <f>H14+H15</f>
        <v>21744680.719999999</v>
      </c>
      <c r="I13" s="38">
        <f>H13-G13</f>
        <v>50610.878699995577</v>
      </c>
      <c r="J13" s="40">
        <f t="shared" ref="J13:J24" si="0">(H13/G13)*100</f>
        <v>100.23329361005212</v>
      </c>
    </row>
    <row r="14" spans="1:10" x14ac:dyDescent="0.3">
      <c r="A14" s="41" t="s">
        <v>20</v>
      </c>
      <c r="B14" s="42" t="s">
        <v>21</v>
      </c>
      <c r="C14" s="43">
        <f>'[1]Додаток 1 (форма плану)'!H25</f>
        <v>7937390.9500000002</v>
      </c>
      <c r="D14" s="43">
        <v>7937390.9500000002</v>
      </c>
      <c r="E14" s="38">
        <f t="shared" ref="E14:E66" si="1">D14-C14</f>
        <v>0</v>
      </c>
      <c r="F14" s="39">
        <f t="shared" ref="F14:F41" si="2">(D14/C14)*100</f>
        <v>100</v>
      </c>
      <c r="G14" s="44">
        <f>'[1]Додаток 1 (форма плану)'!F25+'[1]Додаток 1 (форма плану)'!G25+'[1]Додаток 1 (форма плану)'!H25</f>
        <v>21694069.841300003</v>
      </c>
      <c r="H14" s="44">
        <v>21744680.719999999</v>
      </c>
      <c r="I14" s="38">
        <f t="shared" ref="I14:I24" si="3">H14-G14</f>
        <v>50610.878699995577</v>
      </c>
      <c r="J14" s="40">
        <f t="shared" si="0"/>
        <v>100.23329361005212</v>
      </c>
    </row>
    <row r="15" spans="1:10" x14ac:dyDescent="0.3">
      <c r="A15" s="45" t="s">
        <v>22</v>
      </c>
      <c r="B15" s="46" t="s">
        <v>23</v>
      </c>
      <c r="C15" s="47"/>
      <c r="D15" s="47"/>
      <c r="E15" s="38">
        <f t="shared" si="1"/>
        <v>0</v>
      </c>
      <c r="F15" s="39">
        <v>0</v>
      </c>
      <c r="G15" s="48"/>
      <c r="H15" s="49"/>
      <c r="I15" s="38">
        <f t="shared" si="3"/>
        <v>0</v>
      </c>
      <c r="J15" s="40">
        <v>0</v>
      </c>
    </row>
    <row r="16" spans="1:10" x14ac:dyDescent="0.3">
      <c r="A16" s="50" t="s">
        <v>24</v>
      </c>
      <c r="B16" s="51" t="s">
        <v>25</v>
      </c>
      <c r="C16" s="52">
        <f>C17</f>
        <v>2176806.2200000002</v>
      </c>
      <c r="D16" s="52">
        <f>D17</f>
        <v>2176806.2200000002</v>
      </c>
      <c r="E16" s="53">
        <f t="shared" si="1"/>
        <v>0</v>
      </c>
      <c r="F16" s="54">
        <f t="shared" si="2"/>
        <v>100</v>
      </c>
      <c r="G16" s="52">
        <f>G17</f>
        <v>7017230.2200000007</v>
      </c>
      <c r="H16" s="52">
        <f>H17</f>
        <v>7017320.2199999997</v>
      </c>
      <c r="I16" s="53">
        <f t="shared" si="3"/>
        <v>89.999999999068677</v>
      </c>
      <c r="J16" s="55">
        <f t="shared" si="0"/>
        <v>100.00128255732214</v>
      </c>
    </row>
    <row r="17" spans="1:10" x14ac:dyDescent="0.3">
      <c r="A17" s="56" t="s">
        <v>26</v>
      </c>
      <c r="B17" s="57" t="s">
        <v>27</v>
      </c>
      <c r="C17" s="58">
        <f>'[1]Додаток 1 (форма плану)'!H27</f>
        <v>2176806.2200000002</v>
      </c>
      <c r="D17" s="58">
        <v>2176806.2200000002</v>
      </c>
      <c r="E17" s="53">
        <f>D17-C17</f>
        <v>0</v>
      </c>
      <c r="F17" s="54">
        <f>(D17/C17)*100</f>
        <v>100</v>
      </c>
      <c r="G17" s="58">
        <f>'[1]Додаток 1 (форма плану)'!F28+'[1]Додаток 1 (форма плану)'!G28+'[1]Додаток 1 (форма плану)'!H28</f>
        <v>7017230.2200000007</v>
      </c>
      <c r="H17" s="58">
        <v>7017320.2199999997</v>
      </c>
      <c r="I17" s="38">
        <f>H17-G17</f>
        <v>89.999999999068677</v>
      </c>
      <c r="J17" s="40">
        <f>(H17/G17)*100</f>
        <v>100.00128255732214</v>
      </c>
    </row>
    <row r="18" spans="1:10" x14ac:dyDescent="0.3">
      <c r="A18" s="59" t="s">
        <v>28</v>
      </c>
      <c r="B18" s="60">
        <v>1030</v>
      </c>
      <c r="C18" s="61">
        <f>C19+C20+C21+C22+C23+C24+C25+C26+C27</f>
        <v>3244397.85</v>
      </c>
      <c r="D18" s="61">
        <f>D19+D20+D21+D22+D23+D24+D25+D26+D27</f>
        <v>3245116.8000000003</v>
      </c>
      <c r="E18" s="38">
        <f t="shared" si="1"/>
        <v>718.95000000018626</v>
      </c>
      <c r="F18" s="40">
        <f t="shared" si="2"/>
        <v>100.02215973605087</v>
      </c>
      <c r="G18" s="61">
        <f t="shared" ref="G18:H18" si="4">G19+G20+G21+G22+G23+G24+G25+G26+G27</f>
        <v>6757458.2800000003</v>
      </c>
      <c r="H18" s="61">
        <f t="shared" si="4"/>
        <v>7333322.1699999999</v>
      </c>
      <c r="I18" s="38">
        <f t="shared" si="3"/>
        <v>575863.88999999966</v>
      </c>
      <c r="J18" s="40">
        <f t="shared" si="0"/>
        <v>108.52190078190166</v>
      </c>
    </row>
    <row r="19" spans="1:10" ht="40.5" customHeight="1" x14ac:dyDescent="0.3">
      <c r="A19" s="62" t="s">
        <v>29</v>
      </c>
      <c r="B19" s="63">
        <v>1031</v>
      </c>
      <c r="C19" s="64">
        <v>0</v>
      </c>
      <c r="D19" s="64">
        <v>0</v>
      </c>
      <c r="E19" s="38">
        <f t="shared" si="1"/>
        <v>0</v>
      </c>
      <c r="F19" s="65">
        <v>0</v>
      </c>
      <c r="G19" s="64">
        <v>0</v>
      </c>
      <c r="H19" s="66">
        <v>0</v>
      </c>
      <c r="I19" s="38">
        <f t="shared" si="3"/>
        <v>0</v>
      </c>
      <c r="J19" s="40">
        <v>0</v>
      </c>
    </row>
    <row r="20" spans="1:10" ht="32.25" x14ac:dyDescent="0.3">
      <c r="A20" s="62" t="s">
        <v>30</v>
      </c>
      <c r="B20" s="63">
        <v>1032</v>
      </c>
      <c r="C20" s="64">
        <v>0</v>
      </c>
      <c r="D20" s="64">
        <v>0</v>
      </c>
      <c r="E20" s="38">
        <f t="shared" si="1"/>
        <v>0</v>
      </c>
      <c r="F20" s="39">
        <v>0</v>
      </c>
      <c r="G20" s="64">
        <v>0</v>
      </c>
      <c r="H20" s="66">
        <v>0</v>
      </c>
      <c r="I20" s="38">
        <f t="shared" si="3"/>
        <v>0</v>
      </c>
      <c r="J20" s="40">
        <v>0</v>
      </c>
    </row>
    <row r="21" spans="1:10" x14ac:dyDescent="0.3">
      <c r="A21" s="67" t="s">
        <v>31</v>
      </c>
      <c r="B21" s="63">
        <v>1033</v>
      </c>
      <c r="C21" s="64">
        <v>0</v>
      </c>
      <c r="D21" s="64">
        <v>0</v>
      </c>
      <c r="E21" s="38">
        <f t="shared" si="1"/>
        <v>0</v>
      </c>
      <c r="F21" s="39">
        <v>0</v>
      </c>
      <c r="G21" s="64">
        <v>0</v>
      </c>
      <c r="H21" s="66">
        <v>0</v>
      </c>
      <c r="I21" s="38">
        <f t="shared" si="3"/>
        <v>0</v>
      </c>
      <c r="J21" s="40">
        <v>0</v>
      </c>
    </row>
    <row r="22" spans="1:10" x14ac:dyDescent="0.3">
      <c r="A22" s="62" t="s">
        <v>32</v>
      </c>
      <c r="B22" s="63">
        <v>1034</v>
      </c>
      <c r="C22" s="64">
        <v>0</v>
      </c>
      <c r="D22" s="64">
        <v>0</v>
      </c>
      <c r="E22" s="38">
        <f t="shared" si="1"/>
        <v>0</v>
      </c>
      <c r="F22" s="39">
        <v>0</v>
      </c>
      <c r="G22" s="68">
        <v>0</v>
      </c>
      <c r="H22" s="66">
        <v>0</v>
      </c>
      <c r="I22" s="38">
        <f t="shared" si="3"/>
        <v>0</v>
      </c>
      <c r="J22" s="40">
        <v>0</v>
      </c>
    </row>
    <row r="23" spans="1:10" x14ac:dyDescent="0.3">
      <c r="A23" s="67" t="s">
        <v>33</v>
      </c>
      <c r="B23" s="63">
        <v>1035</v>
      </c>
      <c r="C23" s="64">
        <f>'[1]Додаток 1 (форма плану)'!H34</f>
        <v>11526</v>
      </c>
      <c r="D23" s="64">
        <v>11577.48</v>
      </c>
      <c r="E23" s="38">
        <f t="shared" si="1"/>
        <v>51.479999999999563</v>
      </c>
      <c r="F23" s="39">
        <f t="shared" si="2"/>
        <v>100.44664237376367</v>
      </c>
      <c r="G23" s="68">
        <f>'[1]Додаток 1 (форма плану)'!F34+'[1]Додаток 1 (форма плану)'!G34+'[1]Додаток 1 (форма плану)'!H34</f>
        <v>32578</v>
      </c>
      <c r="H23" s="66">
        <v>34304.57</v>
      </c>
      <c r="I23" s="38">
        <f t="shared" si="3"/>
        <v>1726.5699999999997</v>
      </c>
      <c r="J23" s="40">
        <f t="shared" si="0"/>
        <v>105.29980354840689</v>
      </c>
    </row>
    <row r="24" spans="1:10" x14ac:dyDescent="0.3">
      <c r="A24" s="56" t="s">
        <v>34</v>
      </c>
      <c r="B24" s="63">
        <v>1036</v>
      </c>
      <c r="C24" s="69">
        <f>'[1]Додаток 1 (форма плану)'!H35</f>
        <v>87000</v>
      </c>
      <c r="D24" s="69">
        <v>87667.47</v>
      </c>
      <c r="E24" s="53">
        <f t="shared" si="1"/>
        <v>667.47000000000116</v>
      </c>
      <c r="F24" s="54">
        <f t="shared" si="2"/>
        <v>100.76720689655173</v>
      </c>
      <c r="G24" s="69">
        <f>'[1]Додаток 1 (форма плану)'!F35+'[1]Додаток 1 (форма плану)'!G35+'[1]Додаток 1 (форма плану)'!H35</f>
        <v>412000</v>
      </c>
      <c r="H24" s="49">
        <v>1024108.32</v>
      </c>
      <c r="I24" s="53">
        <f t="shared" si="3"/>
        <v>612108.31999999995</v>
      </c>
      <c r="J24" s="55">
        <f t="shared" si="0"/>
        <v>248.56998058252424</v>
      </c>
    </row>
    <row r="25" spans="1:10" x14ac:dyDescent="0.3">
      <c r="A25" s="70" t="s">
        <v>35</v>
      </c>
      <c r="B25" s="71">
        <v>1037</v>
      </c>
      <c r="C25" s="69">
        <f>'[1]Додаток 1 (форма плану)'!H36</f>
        <v>3145871.85</v>
      </c>
      <c r="D25" s="69">
        <v>3145871.85</v>
      </c>
      <c r="E25" s="53">
        <f>D25-C25</f>
        <v>0</v>
      </c>
      <c r="F25" s="54">
        <f>(D25/C25)*100</f>
        <v>100</v>
      </c>
      <c r="G25" s="69">
        <f>'[1]Додаток 1 (форма плану)'!F36+'[1]Додаток 1 (форма плану)'!G36+'[1]Додаток 1 (форма плану)'!H36</f>
        <v>6312880.2800000003</v>
      </c>
      <c r="H25" s="49">
        <v>6274909.2800000003</v>
      </c>
      <c r="I25" s="53">
        <f>H25-G25</f>
        <v>-37971</v>
      </c>
      <c r="J25" s="55">
        <f>(H25/G25)*100</f>
        <v>99.398515442779782</v>
      </c>
    </row>
    <row r="26" spans="1:10" x14ac:dyDescent="0.3">
      <c r="A26" s="62" t="s">
        <v>36</v>
      </c>
      <c r="B26" s="63">
        <v>1038</v>
      </c>
      <c r="C26" s="64">
        <v>0</v>
      </c>
      <c r="D26" s="64">
        <v>0</v>
      </c>
      <c r="E26" s="53">
        <f>D26-C26</f>
        <v>0</v>
      </c>
      <c r="F26" s="54">
        <v>0</v>
      </c>
      <c r="G26" s="69">
        <v>0</v>
      </c>
      <c r="H26" s="49">
        <v>0</v>
      </c>
      <c r="I26" s="53">
        <f>H26-G26</f>
        <v>0</v>
      </c>
      <c r="J26" s="55">
        <v>0</v>
      </c>
    </row>
    <row r="27" spans="1:10" x14ac:dyDescent="0.3">
      <c r="A27" s="62" t="s">
        <v>37</v>
      </c>
      <c r="B27" s="72">
        <v>1039</v>
      </c>
      <c r="C27" s="63">
        <v>0</v>
      </c>
      <c r="D27" s="73">
        <v>0</v>
      </c>
      <c r="E27" s="53">
        <f>D27-C27</f>
        <v>0</v>
      </c>
      <c r="F27" s="54">
        <v>0</v>
      </c>
      <c r="G27" s="69">
        <v>0</v>
      </c>
      <c r="H27" s="49">
        <v>0</v>
      </c>
      <c r="I27" s="53">
        <f>H27-G27</f>
        <v>0</v>
      </c>
      <c r="J27" s="55">
        <v>0</v>
      </c>
    </row>
    <row r="28" spans="1:10" x14ac:dyDescent="0.3">
      <c r="A28" s="74" t="s">
        <v>38</v>
      </c>
      <c r="B28" s="74"/>
      <c r="C28" s="74"/>
      <c r="D28" s="74"/>
      <c r="E28" s="74"/>
      <c r="F28" s="74"/>
      <c r="G28" s="74"/>
      <c r="H28" s="74"/>
      <c r="I28" s="74"/>
      <c r="J28" s="74"/>
    </row>
    <row r="29" spans="1:10" x14ac:dyDescent="0.3">
      <c r="A29" s="75" t="s">
        <v>39</v>
      </c>
      <c r="B29" s="76">
        <v>1040</v>
      </c>
      <c r="C29" s="77">
        <f>'[1]Додаток 1 (форма плану)'!H40</f>
        <v>5459651</v>
      </c>
      <c r="D29" s="77">
        <v>5459207.8899999997</v>
      </c>
      <c r="E29" s="61">
        <f t="shared" si="1"/>
        <v>-443.11000000033528</v>
      </c>
      <c r="F29" s="65">
        <f t="shared" si="2"/>
        <v>99.991883913458935</v>
      </c>
      <c r="G29" s="78">
        <f>'[1]Додаток 1 (форма плану)'!F40+'[1]Додаток 1 (форма плану)'!G40+'[1]Додаток 1 (форма плану)'!H40</f>
        <v>16227365</v>
      </c>
      <c r="H29" s="79">
        <v>15957667.85</v>
      </c>
      <c r="I29" s="61">
        <f t="shared" ref="I29:I41" si="5">H29-G29</f>
        <v>-269697.15000000037</v>
      </c>
      <c r="J29" s="80">
        <f t="shared" ref="J29:J41" si="6">(H29/G29)*100</f>
        <v>98.33801020683272</v>
      </c>
    </row>
    <row r="30" spans="1:10" ht="18.600000000000001" customHeight="1" x14ac:dyDescent="0.3">
      <c r="A30" s="81" t="s">
        <v>40</v>
      </c>
      <c r="B30" s="82">
        <v>1050</v>
      </c>
      <c r="C30" s="83">
        <f>'[1]Додаток 1 (форма плану)'!H41</f>
        <v>1186123.22</v>
      </c>
      <c r="D30" s="83">
        <v>1156333.06</v>
      </c>
      <c r="E30" s="38">
        <f t="shared" si="1"/>
        <v>-29790.159999999916</v>
      </c>
      <c r="F30" s="39">
        <f t="shared" si="2"/>
        <v>97.488443064119437</v>
      </c>
      <c r="G30" s="84">
        <f>'[1]Додаток 1 (форма плану)'!F41+'[1]Додаток 1 (форма плану)'!G41+'[1]Додаток 1 (форма плану)'!H41</f>
        <v>3555020.3</v>
      </c>
      <c r="H30" s="84">
        <v>3470755.13</v>
      </c>
      <c r="I30" s="38">
        <f t="shared" si="5"/>
        <v>-84265.169999999925</v>
      </c>
      <c r="J30" s="40">
        <f t="shared" si="6"/>
        <v>97.629685265088355</v>
      </c>
    </row>
    <row r="31" spans="1:10" x14ac:dyDescent="0.3">
      <c r="A31" s="81" t="s">
        <v>41</v>
      </c>
      <c r="B31" s="82">
        <v>1060</v>
      </c>
      <c r="C31" s="83">
        <f>'[1]Додаток 1 (форма плану)'!H42</f>
        <v>238000</v>
      </c>
      <c r="D31" s="83">
        <v>259001.84</v>
      </c>
      <c r="E31" s="38">
        <f t="shared" si="1"/>
        <v>21001.839999999997</v>
      </c>
      <c r="F31" s="39">
        <f t="shared" si="2"/>
        <v>108.82430252100841</v>
      </c>
      <c r="G31" s="84">
        <f>'[1]Додаток 1 (форма плану)'!F42+'[1]Додаток 1 (форма плану)'!G42</f>
        <v>247000</v>
      </c>
      <c r="H31" s="66">
        <v>579417.66</v>
      </c>
      <c r="I31" s="38">
        <f t="shared" si="5"/>
        <v>332417.66000000003</v>
      </c>
      <c r="J31" s="40">
        <f t="shared" si="6"/>
        <v>234.58204858299595</v>
      </c>
    </row>
    <row r="32" spans="1:10" ht="46.9" customHeight="1" x14ac:dyDescent="0.3">
      <c r="A32" s="81" t="s">
        <v>42</v>
      </c>
      <c r="B32" s="82">
        <v>1070</v>
      </c>
      <c r="C32" s="83">
        <f>'[1]Додаток 1 (форма плану)'!H43</f>
        <v>3700000</v>
      </c>
      <c r="D32" s="83">
        <v>3699425.86</v>
      </c>
      <c r="E32" s="38">
        <f t="shared" si="1"/>
        <v>-574.14000000013039</v>
      </c>
      <c r="F32" s="39">
        <f t="shared" si="2"/>
        <v>99.984482702702707</v>
      </c>
      <c r="G32" s="84">
        <f>'[1]Додаток 1 (форма плану)'!F43+'[1]Додаток 1 (форма плану)'!G43+'[1]Додаток 1 (форма плану)'!H43</f>
        <v>6570901</v>
      </c>
      <c r="H32" s="66">
        <v>7967739.4299999997</v>
      </c>
      <c r="I32" s="38">
        <f t="shared" si="5"/>
        <v>1396838.4299999997</v>
      </c>
      <c r="J32" s="40">
        <f t="shared" si="6"/>
        <v>121.2579436214303</v>
      </c>
    </row>
    <row r="33" spans="1:14" ht="18" customHeight="1" x14ac:dyDescent="0.3">
      <c r="A33" s="81" t="s">
        <v>43</v>
      </c>
      <c r="B33" s="82">
        <v>1080</v>
      </c>
      <c r="C33" s="83">
        <f>'[1]Додаток 1 (форма плану)'!H44</f>
        <v>6500</v>
      </c>
      <c r="D33" s="83">
        <v>6500.4</v>
      </c>
      <c r="E33" s="38">
        <f t="shared" si="1"/>
        <v>0.3999999999996362</v>
      </c>
      <c r="F33" s="39">
        <f t="shared" si="2"/>
        <v>100.00615384615384</v>
      </c>
      <c r="G33" s="84">
        <f>'[1]Додаток 1 (форма плану)'!F44+'[1]Додаток 1 (форма плану)'!G44+'[1]Додаток 1 (форма плану)'!H44</f>
        <v>14000</v>
      </c>
      <c r="H33" s="66">
        <v>15287.88</v>
      </c>
      <c r="I33" s="38">
        <f t="shared" si="5"/>
        <v>1287.8799999999992</v>
      </c>
      <c r="J33" s="40">
        <f t="shared" si="6"/>
        <v>109.19914285714285</v>
      </c>
    </row>
    <row r="34" spans="1:14" ht="18" customHeight="1" x14ac:dyDescent="0.3">
      <c r="A34" s="81" t="s">
        <v>44</v>
      </c>
      <c r="B34" s="82">
        <v>1090</v>
      </c>
      <c r="C34" s="83">
        <f>'[1]Додаток 1 (форма плану)'!H45</f>
        <v>1400200</v>
      </c>
      <c r="D34" s="83">
        <v>1400164.21</v>
      </c>
      <c r="E34" s="38">
        <f t="shared" si="1"/>
        <v>-35.790000000037253</v>
      </c>
      <c r="F34" s="39">
        <f t="shared" si="2"/>
        <v>99.997443936580481</v>
      </c>
      <c r="G34" s="84">
        <f>'[1]Додаток 1 (форма плану)'!F45+'[1]Додаток 1 (форма плану)'!G45+'[1]Додаток 1 (форма плану)'!H45</f>
        <v>3160244</v>
      </c>
      <c r="H34" s="66">
        <v>4147863.7099999995</v>
      </c>
      <c r="I34" s="38">
        <f t="shared" si="5"/>
        <v>987619.7099999995</v>
      </c>
      <c r="J34" s="40">
        <f t="shared" si="6"/>
        <v>131.25137521026855</v>
      </c>
    </row>
    <row r="35" spans="1:14" ht="19.899999999999999" customHeight="1" x14ac:dyDescent="0.3">
      <c r="A35" s="81" t="s">
        <v>45</v>
      </c>
      <c r="B35" s="82">
        <v>1100</v>
      </c>
      <c r="C35" s="83">
        <f>'[1]Додаток 1 (форма плану)'!H46</f>
        <v>1520</v>
      </c>
      <c r="D35" s="83">
        <v>1520</v>
      </c>
      <c r="E35" s="38">
        <f t="shared" si="1"/>
        <v>0</v>
      </c>
      <c r="F35" s="39">
        <f t="shared" si="2"/>
        <v>100</v>
      </c>
      <c r="G35" s="84">
        <f>'[1]Додаток 1 (форма плану)'!F46+'[1]Додаток 1 (форма плану)'!G46+'[1]Додаток 1 (форма плану)'!H46</f>
        <v>1520</v>
      </c>
      <c r="H35" s="66">
        <v>1520</v>
      </c>
      <c r="I35" s="38">
        <f t="shared" si="5"/>
        <v>0</v>
      </c>
      <c r="J35" s="40">
        <f t="shared" si="6"/>
        <v>100</v>
      </c>
    </row>
    <row r="36" spans="1:14" ht="18" customHeight="1" x14ac:dyDescent="0.3">
      <c r="A36" s="81" t="s">
        <v>46</v>
      </c>
      <c r="B36" s="82">
        <v>1110</v>
      </c>
      <c r="C36" s="83">
        <f>'[1]Додаток 1 (форма плану)'!H47</f>
        <v>79520</v>
      </c>
      <c r="D36" s="83">
        <v>78653.69</v>
      </c>
      <c r="E36" s="38">
        <f t="shared" si="1"/>
        <v>-866.30999999999767</v>
      </c>
      <c r="F36" s="39">
        <f t="shared" si="2"/>
        <v>98.910575955734416</v>
      </c>
      <c r="G36" s="84">
        <f>'[1]Додаток 1 (форма плану)'!F47+'[1]Додаток 1 (форма плану)'!G47</f>
        <v>1296213</v>
      </c>
      <c r="H36" s="66">
        <v>1386482.21</v>
      </c>
      <c r="I36" s="38">
        <f t="shared" si="5"/>
        <v>90269.209999999963</v>
      </c>
      <c r="J36" s="40">
        <f t="shared" si="6"/>
        <v>106.96407226281484</v>
      </c>
    </row>
    <row r="37" spans="1:14" ht="27.75" customHeight="1" x14ac:dyDescent="0.3">
      <c r="A37" s="85" t="s">
        <v>47</v>
      </c>
      <c r="B37" s="82">
        <v>1120</v>
      </c>
      <c r="C37" s="83">
        <f>'[1]Додаток 1 (форма плану)'!H48</f>
        <v>2000</v>
      </c>
      <c r="D37" s="83">
        <v>5836</v>
      </c>
      <c r="E37" s="38">
        <f t="shared" si="1"/>
        <v>3836</v>
      </c>
      <c r="F37" s="39">
        <f t="shared" si="2"/>
        <v>291.8</v>
      </c>
      <c r="G37" s="84">
        <f>'[1]Додаток 1 (форма плану)'!F48+'[1]Додаток 1 (форма плану)'!G48+'[1]Додаток 1 (форма плану)'!H48</f>
        <v>6500</v>
      </c>
      <c r="H37" s="66">
        <v>6766</v>
      </c>
      <c r="I37" s="38">
        <f t="shared" si="5"/>
        <v>266</v>
      </c>
      <c r="J37" s="40">
        <f t="shared" si="6"/>
        <v>104.09230769230768</v>
      </c>
    </row>
    <row r="38" spans="1:14" ht="18" customHeight="1" x14ac:dyDescent="0.3">
      <c r="A38" s="85" t="s">
        <v>48</v>
      </c>
      <c r="B38" s="82">
        <v>1130</v>
      </c>
      <c r="C38" s="83">
        <f>'[1]Додаток 1 (форма плану)'!H49</f>
        <v>848264</v>
      </c>
      <c r="D38" s="83">
        <v>854762.84</v>
      </c>
      <c r="E38" s="38">
        <f t="shared" si="1"/>
        <v>6498.8399999999674</v>
      </c>
      <c r="F38" s="39">
        <f t="shared" si="2"/>
        <v>100.76613412805446</v>
      </c>
      <c r="G38" s="84">
        <f>'[1]Додаток 1 (форма плану)'!F49+'[1]Додаток 1 (форма плану)'!G49+'[1]Додаток 1 (форма плану)'!H49</f>
        <v>2318052</v>
      </c>
      <c r="H38" s="66">
        <v>1910272.68</v>
      </c>
      <c r="I38" s="38">
        <f t="shared" si="5"/>
        <v>-407779.32000000007</v>
      </c>
      <c r="J38" s="40">
        <f t="shared" si="6"/>
        <v>82.408534407338578</v>
      </c>
    </row>
    <row r="39" spans="1:14" ht="18" customHeight="1" x14ac:dyDescent="0.3">
      <c r="A39" s="81" t="s">
        <v>49</v>
      </c>
      <c r="B39" s="82">
        <v>1140</v>
      </c>
      <c r="C39" s="83"/>
      <c r="D39" s="83"/>
      <c r="E39" s="38">
        <f t="shared" si="1"/>
        <v>0</v>
      </c>
      <c r="F39" s="39">
        <v>0</v>
      </c>
      <c r="G39" s="84"/>
      <c r="H39" s="66"/>
      <c r="I39" s="38">
        <f t="shared" si="5"/>
        <v>0</v>
      </c>
      <c r="J39" s="40">
        <v>0</v>
      </c>
    </row>
    <row r="40" spans="1:14" ht="18" customHeight="1" x14ac:dyDescent="0.3">
      <c r="A40" s="86" t="s">
        <v>50</v>
      </c>
      <c r="B40" s="87">
        <v>1170</v>
      </c>
      <c r="C40" s="44">
        <f>C13+C16+C18+C43+C54</f>
        <v>13772779.02</v>
      </c>
      <c r="D40" s="44">
        <f>D13+D16+D18+D43+D54</f>
        <v>13773445.17</v>
      </c>
      <c r="E40" s="38">
        <f t="shared" si="1"/>
        <v>666.15000000037253</v>
      </c>
      <c r="F40" s="39">
        <f t="shared" si="2"/>
        <v>100.00483671450063</v>
      </c>
      <c r="G40" s="44">
        <f>G13+G16+G18+G43+G54</f>
        <v>38574051.711300001</v>
      </c>
      <c r="H40" s="44">
        <f>H13+H16+H18+H43+H54</f>
        <v>37114877.299999997</v>
      </c>
      <c r="I40" s="38">
        <f t="shared" si="5"/>
        <v>-1459174.4113000035</v>
      </c>
      <c r="J40" s="40">
        <f t="shared" si="6"/>
        <v>96.217212487241653</v>
      </c>
    </row>
    <row r="41" spans="1:14" x14ac:dyDescent="0.3">
      <c r="A41" s="86" t="s">
        <v>51</v>
      </c>
      <c r="B41" s="87">
        <v>1180</v>
      </c>
      <c r="C41" s="44">
        <f>C29+C30+C31+C32+C33+C34+C35+C36+C37+C38+C39+C46+C59</f>
        <v>13770056.319999998</v>
      </c>
      <c r="D41" s="44">
        <f>D29+D30+D31+D32+D33+D34+D35+D36+D37+D38+D39+D46+D59</f>
        <v>13769683.889999997</v>
      </c>
      <c r="E41" s="38">
        <f t="shared" si="1"/>
        <v>-372.43000000156462</v>
      </c>
      <c r="F41" s="39">
        <f t="shared" si="2"/>
        <v>99.997295363277047</v>
      </c>
      <c r="G41" s="44">
        <f>G29+G30+G31+G32+G33+G34+G35+G36+G37+G38+G39+G46+G59</f>
        <v>36188324.670000002</v>
      </c>
      <c r="H41" s="44">
        <f>H29+H30+H31+H32+H33+H34+H35+H36+H37+H38+H39+H46+H59</f>
        <v>36997860.240000002</v>
      </c>
      <c r="I41" s="38">
        <f t="shared" si="5"/>
        <v>809535.5700000003</v>
      </c>
      <c r="J41" s="40">
        <f t="shared" si="6"/>
        <v>102.23700759121104</v>
      </c>
    </row>
    <row r="42" spans="1:14" x14ac:dyDescent="0.3">
      <c r="A42" s="88" t="s">
        <v>52</v>
      </c>
      <c r="B42" s="89"/>
      <c r="C42" s="89"/>
      <c r="D42" s="89"/>
      <c r="E42" s="89"/>
      <c r="F42" s="89"/>
      <c r="G42" s="89"/>
      <c r="H42" s="89"/>
      <c r="I42" s="89"/>
      <c r="J42" s="90"/>
    </row>
    <row r="43" spans="1:14" ht="18" customHeight="1" x14ac:dyDescent="0.3">
      <c r="A43" s="91" t="s">
        <v>53</v>
      </c>
      <c r="B43" s="92">
        <v>2010</v>
      </c>
      <c r="C43" s="38">
        <f>C44+C45</f>
        <v>412984</v>
      </c>
      <c r="D43" s="38">
        <f>D44+D45</f>
        <v>412983.44</v>
      </c>
      <c r="E43" s="38">
        <f t="shared" si="1"/>
        <v>-0.55999999999767169</v>
      </c>
      <c r="F43" s="39">
        <f t="shared" ref="F43:F49" si="7">(D43/C43)*100</f>
        <v>99.999864401526452</v>
      </c>
      <c r="G43" s="38">
        <f>G44+G45</f>
        <v>3101493.37</v>
      </c>
      <c r="H43" s="38">
        <f>H44+H45</f>
        <v>1015838.93</v>
      </c>
      <c r="I43" s="38">
        <f t="shared" ref="I43:I52" si="8">H43-G43</f>
        <v>-2085654.44</v>
      </c>
      <c r="J43" s="40">
        <f t="shared" ref="J43:J52" si="9">(H43/G43)*100</f>
        <v>32.753219459566346</v>
      </c>
      <c r="K43" s="93"/>
      <c r="L43" s="93"/>
      <c r="M43" s="93"/>
      <c r="N43" s="93"/>
    </row>
    <row r="44" spans="1:14" ht="51.75" customHeight="1" x14ac:dyDescent="0.3">
      <c r="A44" s="94" t="s">
        <v>54</v>
      </c>
      <c r="B44" s="63">
        <v>2011</v>
      </c>
      <c r="C44" s="38"/>
      <c r="D44" s="38"/>
      <c r="E44" s="38">
        <f t="shared" si="1"/>
        <v>0</v>
      </c>
      <c r="F44" s="39">
        <v>0</v>
      </c>
      <c r="G44" s="38">
        <f>'[1]Додаток 1 (форма плану)'!F55+'[1]Додаток 1 (форма плану)'!G55</f>
        <v>2192000</v>
      </c>
      <c r="H44" s="38">
        <v>37881</v>
      </c>
      <c r="I44" s="38">
        <f t="shared" si="8"/>
        <v>-2154119</v>
      </c>
      <c r="J44" s="40">
        <f t="shared" si="9"/>
        <v>1.728147810218978</v>
      </c>
      <c r="K44" s="93"/>
      <c r="L44" s="93"/>
      <c r="M44" s="93"/>
      <c r="N44" s="93"/>
    </row>
    <row r="45" spans="1:14" x14ac:dyDescent="0.3">
      <c r="A45" s="94" t="s">
        <v>55</v>
      </c>
      <c r="B45" s="63">
        <v>2012</v>
      </c>
      <c r="C45" s="73">
        <f>'[1]Додаток 1 (форма плану)'!H56</f>
        <v>412984</v>
      </c>
      <c r="D45" s="38">
        <v>412983.44</v>
      </c>
      <c r="E45" s="38">
        <f t="shared" si="1"/>
        <v>-0.55999999999767169</v>
      </c>
      <c r="F45" s="39">
        <f t="shared" si="7"/>
        <v>99.999864401526452</v>
      </c>
      <c r="G45" s="38">
        <f>'[1]Додаток 1 (форма плану)'!F59+'[1]Додаток 1 (форма плану)'!G59+'[1]Додаток 1 (форма плану)'!H56</f>
        <v>909493.37</v>
      </c>
      <c r="H45" s="38">
        <v>977957.93</v>
      </c>
      <c r="I45" s="38">
        <f t="shared" si="8"/>
        <v>68464.560000000056</v>
      </c>
      <c r="J45" s="40">
        <f t="shared" si="9"/>
        <v>107.52776900396756</v>
      </c>
      <c r="K45" s="93"/>
      <c r="L45" s="93"/>
      <c r="M45" s="93"/>
      <c r="N45" s="93"/>
    </row>
    <row r="46" spans="1:14" x14ac:dyDescent="0.3">
      <c r="A46" s="95" t="s">
        <v>56</v>
      </c>
      <c r="B46" s="96">
        <v>3010</v>
      </c>
      <c r="C46" s="97">
        <f>C47+C48+C49+C50+C51+C52</f>
        <v>848278.10000000009</v>
      </c>
      <c r="D46" s="97">
        <f>D47+D48+D49+D50+D51+D52</f>
        <v>848278.10000000009</v>
      </c>
      <c r="E46" s="38">
        <f t="shared" si="1"/>
        <v>0</v>
      </c>
      <c r="F46" s="39">
        <f t="shared" si="7"/>
        <v>100</v>
      </c>
      <c r="G46" s="97">
        <f>G47+G48+G49+G50+G51+G52</f>
        <v>2791509.37</v>
      </c>
      <c r="H46" s="97">
        <f>H47+H48+H49+H50+H51+H52</f>
        <v>1554087.69</v>
      </c>
      <c r="I46" s="38">
        <f t="shared" si="8"/>
        <v>-1237421.6800000002</v>
      </c>
      <c r="J46" s="40">
        <f t="shared" si="9"/>
        <v>55.67194961627515</v>
      </c>
    </row>
    <row r="47" spans="1:14" x14ac:dyDescent="0.3">
      <c r="A47" s="81" t="s">
        <v>57</v>
      </c>
      <c r="B47" s="82">
        <v>3011</v>
      </c>
      <c r="C47" s="83"/>
      <c r="D47" s="83"/>
      <c r="E47" s="38">
        <f t="shared" si="1"/>
        <v>0</v>
      </c>
      <c r="F47" s="39" t="e">
        <f t="shared" si="7"/>
        <v>#DIV/0!</v>
      </c>
      <c r="G47" s="84"/>
      <c r="H47" s="66"/>
      <c r="I47" s="38">
        <f t="shared" si="8"/>
        <v>0</v>
      </c>
      <c r="J47" s="40" t="e">
        <f t="shared" si="9"/>
        <v>#DIV/0!</v>
      </c>
      <c r="K47" s="98"/>
      <c r="L47" s="98"/>
      <c r="M47" s="98"/>
    </row>
    <row r="48" spans="1:14" x14ac:dyDescent="0.3">
      <c r="A48" s="81" t="s">
        <v>58</v>
      </c>
      <c r="B48" s="82">
        <v>3012</v>
      </c>
      <c r="C48" s="73">
        <f>'[1]Додаток 1 (форма плану)'!H59</f>
        <v>768617.05</v>
      </c>
      <c r="D48" s="83">
        <v>768617.05</v>
      </c>
      <c r="E48" s="38">
        <f t="shared" si="1"/>
        <v>0</v>
      </c>
      <c r="F48" s="39">
        <f t="shared" si="7"/>
        <v>100</v>
      </c>
      <c r="G48" s="84">
        <f>'[1]Додаток 1 (форма плану)'!F59+'[1]Додаток 1 (форма плану)'!G59</f>
        <v>496509.37</v>
      </c>
      <c r="H48" s="66">
        <v>1333591.54</v>
      </c>
      <c r="I48" s="38">
        <f t="shared" si="8"/>
        <v>837082.17</v>
      </c>
      <c r="J48" s="40">
        <f t="shared" si="9"/>
        <v>268.5934285590622</v>
      </c>
      <c r="K48" s="98"/>
      <c r="L48" s="98"/>
      <c r="M48" s="98"/>
    </row>
    <row r="49" spans="1:13" x14ac:dyDescent="0.3">
      <c r="A49" s="81" t="s">
        <v>59</v>
      </c>
      <c r="B49" s="82">
        <v>3013</v>
      </c>
      <c r="C49" s="99">
        <f>'[1]Додаток 1 (форма плану)'!H60</f>
        <v>79661.05</v>
      </c>
      <c r="D49" s="83">
        <v>79661.05</v>
      </c>
      <c r="E49" s="38">
        <f t="shared" si="1"/>
        <v>0</v>
      </c>
      <c r="F49" s="39">
        <f t="shared" si="7"/>
        <v>100</v>
      </c>
      <c r="G49" s="84">
        <f>'[1]Додаток 1 (форма плану)'!F60+'[1]Додаток 1 (форма плану)'!G60</f>
        <v>103000</v>
      </c>
      <c r="H49" s="66">
        <v>182615.15</v>
      </c>
      <c r="I49" s="38">
        <f t="shared" si="8"/>
        <v>79615.149999999994</v>
      </c>
      <c r="J49" s="40">
        <f t="shared" si="9"/>
        <v>177.29626213592235</v>
      </c>
      <c r="K49" s="98"/>
      <c r="L49" s="98"/>
      <c r="M49" s="98"/>
    </row>
    <row r="50" spans="1:13" ht="30.6" customHeight="1" x14ac:dyDescent="0.3">
      <c r="A50" s="81" t="s">
        <v>60</v>
      </c>
      <c r="B50" s="82">
        <v>3014</v>
      </c>
      <c r="C50" s="83"/>
      <c r="D50" s="83"/>
      <c r="E50" s="38">
        <f t="shared" si="1"/>
        <v>0</v>
      </c>
      <c r="F50" s="39">
        <v>0</v>
      </c>
      <c r="G50" s="84"/>
      <c r="H50" s="66"/>
      <c r="I50" s="38">
        <f t="shared" si="8"/>
        <v>0</v>
      </c>
      <c r="J50" s="40">
        <v>0</v>
      </c>
      <c r="K50" s="98"/>
      <c r="L50" s="98"/>
      <c r="M50" s="98"/>
    </row>
    <row r="51" spans="1:13" ht="31.5" x14ac:dyDescent="0.3">
      <c r="A51" s="81" t="s">
        <v>61</v>
      </c>
      <c r="B51" s="82">
        <v>3015</v>
      </c>
      <c r="C51" s="83"/>
      <c r="D51" s="83"/>
      <c r="E51" s="38">
        <f t="shared" si="1"/>
        <v>0</v>
      </c>
      <c r="F51" s="39">
        <v>0</v>
      </c>
      <c r="G51" s="84"/>
      <c r="H51" s="66"/>
      <c r="I51" s="38">
        <f t="shared" si="8"/>
        <v>0</v>
      </c>
      <c r="J51" s="40">
        <v>0</v>
      </c>
      <c r="K51" s="98"/>
      <c r="L51" s="98"/>
      <c r="M51" s="98"/>
    </row>
    <row r="52" spans="1:13" x14ac:dyDescent="0.3">
      <c r="A52" s="81" t="s">
        <v>62</v>
      </c>
      <c r="B52" s="82">
        <v>3016</v>
      </c>
      <c r="C52" s="83"/>
      <c r="D52" s="83"/>
      <c r="E52" s="38">
        <f t="shared" si="1"/>
        <v>0</v>
      </c>
      <c r="F52" s="39">
        <v>0</v>
      </c>
      <c r="G52" s="84">
        <f>'[1]Додаток 1 (форма плану)'!F63+'[1]Додаток 1 (форма плану)'!G63</f>
        <v>2192000</v>
      </c>
      <c r="H52" s="66">
        <v>37881</v>
      </c>
      <c r="I52" s="38">
        <f t="shared" si="8"/>
        <v>-2154119</v>
      </c>
      <c r="J52" s="40">
        <f t="shared" si="9"/>
        <v>1.728147810218978</v>
      </c>
      <c r="K52" s="98"/>
      <c r="L52" s="98"/>
      <c r="M52" s="98"/>
    </row>
    <row r="53" spans="1:13" x14ac:dyDescent="0.3">
      <c r="A53" s="88" t="s">
        <v>63</v>
      </c>
      <c r="B53" s="89"/>
      <c r="C53" s="89"/>
      <c r="D53" s="89"/>
      <c r="E53" s="89"/>
      <c r="F53" s="89"/>
      <c r="G53" s="89"/>
      <c r="H53" s="89"/>
      <c r="I53" s="89"/>
      <c r="J53" s="100"/>
    </row>
    <row r="54" spans="1:13" x14ac:dyDescent="0.3">
      <c r="A54" s="101" t="s">
        <v>64</v>
      </c>
      <c r="B54" s="92">
        <v>4010</v>
      </c>
      <c r="C54" s="102">
        <f>C55+C56+C57+C58</f>
        <v>1200</v>
      </c>
      <c r="D54" s="102">
        <f>D55+D56+D57+D58</f>
        <v>1147.76</v>
      </c>
      <c r="E54" s="38">
        <f t="shared" si="1"/>
        <v>-52.240000000000009</v>
      </c>
      <c r="F54" s="39">
        <f t="shared" ref="F54:F57" si="10">(D54/C54)*100</f>
        <v>95.646666666666675</v>
      </c>
      <c r="G54" s="102">
        <f>G55+G56+G57+G58</f>
        <v>3800</v>
      </c>
      <c r="H54" s="102">
        <f>H55+H56+H57+H58</f>
        <v>3715.26</v>
      </c>
      <c r="I54" s="38">
        <f t="shared" ref="I54:I63" si="11">H54-G54</f>
        <v>-84.739999999999782</v>
      </c>
      <c r="J54" s="40">
        <f t="shared" ref="J54:J57" si="12">(H54/G54)*100</f>
        <v>97.77</v>
      </c>
    </row>
    <row r="55" spans="1:13" x14ac:dyDescent="0.3">
      <c r="A55" s="81" t="s">
        <v>65</v>
      </c>
      <c r="B55" s="76">
        <v>4011</v>
      </c>
      <c r="C55" s="83"/>
      <c r="D55" s="83"/>
      <c r="E55" s="38">
        <f t="shared" si="1"/>
        <v>0</v>
      </c>
      <c r="F55" s="39" t="e">
        <f t="shared" si="10"/>
        <v>#DIV/0!</v>
      </c>
      <c r="G55" s="84"/>
      <c r="H55" s="66"/>
      <c r="I55" s="38">
        <f t="shared" si="11"/>
        <v>0</v>
      </c>
      <c r="J55" s="40">
        <v>0</v>
      </c>
    </row>
    <row r="56" spans="1:13" x14ac:dyDescent="0.3">
      <c r="A56" s="81" t="s">
        <v>66</v>
      </c>
      <c r="B56" s="82">
        <v>4012</v>
      </c>
      <c r="C56" s="83"/>
      <c r="D56" s="83"/>
      <c r="E56" s="38">
        <f t="shared" si="1"/>
        <v>0</v>
      </c>
      <c r="F56" s="39" t="e">
        <f t="shared" si="10"/>
        <v>#DIV/0!</v>
      </c>
      <c r="G56" s="84"/>
      <c r="H56" s="66"/>
      <c r="I56" s="38">
        <f t="shared" si="11"/>
        <v>0</v>
      </c>
      <c r="J56" s="40">
        <v>0</v>
      </c>
    </row>
    <row r="57" spans="1:13" x14ac:dyDescent="0.3">
      <c r="A57" s="81" t="s">
        <v>67</v>
      </c>
      <c r="B57" s="82">
        <v>4013</v>
      </c>
      <c r="C57" s="83">
        <f>'[1]Додаток 1 (форма плану)'!H68</f>
        <v>1200</v>
      </c>
      <c r="D57" s="83">
        <v>1147.76</v>
      </c>
      <c r="E57" s="38">
        <f t="shared" si="1"/>
        <v>-52.240000000000009</v>
      </c>
      <c r="F57" s="39">
        <f t="shared" si="10"/>
        <v>95.646666666666675</v>
      </c>
      <c r="G57" s="84">
        <f>'[1]Додаток 1 (форма плану)'!F68+'[1]Додаток 1 (форма плану)'!G68+'[1]Додаток 1 (форма плану)'!H68</f>
        <v>3800</v>
      </c>
      <c r="H57" s="66">
        <v>3715.26</v>
      </c>
      <c r="I57" s="38">
        <f t="shared" si="11"/>
        <v>-84.739999999999782</v>
      </c>
      <c r="J57" s="40">
        <f t="shared" si="12"/>
        <v>97.77</v>
      </c>
    </row>
    <row r="58" spans="1:13" x14ac:dyDescent="0.3">
      <c r="A58" s="81" t="s">
        <v>68</v>
      </c>
      <c r="B58" s="82">
        <v>4020</v>
      </c>
      <c r="C58" s="83"/>
      <c r="D58" s="83"/>
      <c r="E58" s="38">
        <f t="shared" si="1"/>
        <v>0</v>
      </c>
      <c r="F58" s="39">
        <v>0</v>
      </c>
      <c r="G58" s="84"/>
      <c r="H58" s="66"/>
      <c r="I58" s="38">
        <f t="shared" si="11"/>
        <v>0</v>
      </c>
      <c r="J58" s="40">
        <v>0</v>
      </c>
    </row>
    <row r="59" spans="1:13" x14ac:dyDescent="0.3">
      <c r="A59" s="86" t="s">
        <v>69</v>
      </c>
      <c r="B59" s="87">
        <v>4030</v>
      </c>
      <c r="C59" s="44">
        <f>C60+C61+C62+C63</f>
        <v>0</v>
      </c>
      <c r="D59" s="44">
        <f>D60+D61+D62+D63</f>
        <v>0</v>
      </c>
      <c r="E59" s="38">
        <f t="shared" si="1"/>
        <v>0</v>
      </c>
      <c r="F59" s="39">
        <v>0</v>
      </c>
      <c r="G59" s="44">
        <f>G60+G61+G62+G63</f>
        <v>0</v>
      </c>
      <c r="H59" s="44">
        <f>H60+H61+H62+H63</f>
        <v>0</v>
      </c>
      <c r="I59" s="38">
        <f t="shared" si="11"/>
        <v>0</v>
      </c>
      <c r="J59" s="40">
        <v>0</v>
      </c>
    </row>
    <row r="60" spans="1:13" x14ac:dyDescent="0.3">
      <c r="A60" s="81" t="s">
        <v>65</v>
      </c>
      <c r="B60" s="82">
        <v>4031</v>
      </c>
      <c r="C60" s="83"/>
      <c r="D60" s="83"/>
      <c r="E60" s="38">
        <f t="shared" si="1"/>
        <v>0</v>
      </c>
      <c r="F60" s="39">
        <v>0</v>
      </c>
      <c r="G60" s="84"/>
      <c r="H60" s="66"/>
      <c r="I60" s="38">
        <f t="shared" si="11"/>
        <v>0</v>
      </c>
      <c r="J60" s="40">
        <v>0</v>
      </c>
    </row>
    <row r="61" spans="1:13" x14ac:dyDescent="0.3">
      <c r="A61" s="81" t="s">
        <v>66</v>
      </c>
      <c r="B61" s="82">
        <v>4032</v>
      </c>
      <c r="C61" s="83"/>
      <c r="D61" s="83"/>
      <c r="E61" s="38">
        <f t="shared" si="1"/>
        <v>0</v>
      </c>
      <c r="F61" s="39">
        <v>0</v>
      </c>
      <c r="G61" s="84"/>
      <c r="H61" s="66"/>
      <c r="I61" s="38">
        <f t="shared" si="11"/>
        <v>0</v>
      </c>
      <c r="J61" s="40">
        <v>0</v>
      </c>
    </row>
    <row r="62" spans="1:13" x14ac:dyDescent="0.3">
      <c r="A62" s="81" t="s">
        <v>67</v>
      </c>
      <c r="B62" s="82">
        <v>4033</v>
      </c>
      <c r="C62" s="83"/>
      <c r="D62" s="83"/>
      <c r="E62" s="38">
        <f t="shared" si="1"/>
        <v>0</v>
      </c>
      <c r="F62" s="39">
        <v>0</v>
      </c>
      <c r="G62" s="84"/>
      <c r="H62" s="66"/>
      <c r="I62" s="38">
        <f t="shared" si="11"/>
        <v>0</v>
      </c>
      <c r="J62" s="40">
        <v>0</v>
      </c>
    </row>
    <row r="63" spans="1:13" x14ac:dyDescent="0.3">
      <c r="A63" s="85" t="s">
        <v>70</v>
      </c>
      <c r="B63" s="82">
        <v>4040</v>
      </c>
      <c r="C63" s="83"/>
      <c r="D63" s="83"/>
      <c r="E63" s="38">
        <f t="shared" si="1"/>
        <v>0</v>
      </c>
      <c r="F63" s="39">
        <v>0</v>
      </c>
      <c r="G63" s="84"/>
      <c r="H63" s="66"/>
      <c r="I63" s="38">
        <f t="shared" si="11"/>
        <v>0</v>
      </c>
      <c r="J63" s="40">
        <v>0</v>
      </c>
    </row>
    <row r="64" spans="1:13" ht="24.6" customHeight="1" x14ac:dyDescent="0.3">
      <c r="A64" s="103" t="s">
        <v>71</v>
      </c>
      <c r="B64" s="104"/>
      <c r="C64" s="104"/>
      <c r="D64" s="104"/>
      <c r="E64" s="104"/>
      <c r="F64" s="104"/>
      <c r="G64" s="104"/>
      <c r="H64" s="104"/>
      <c r="I64" s="104"/>
      <c r="J64" s="105"/>
    </row>
    <row r="65" spans="1:10" x14ac:dyDescent="0.3">
      <c r="A65" s="106" t="s">
        <v>72</v>
      </c>
      <c r="B65" s="92">
        <v>5010</v>
      </c>
      <c r="C65" s="38">
        <f>C40-C41</f>
        <v>2722.7000000011176</v>
      </c>
      <c r="D65" s="38">
        <f>D40-D41</f>
        <v>3761.2800000030547</v>
      </c>
      <c r="E65" s="38">
        <f>D65-C65</f>
        <v>1038.5800000019372</v>
      </c>
      <c r="F65" s="39">
        <f>(D65/C65)*100</f>
        <v>138.14522349144272</v>
      </c>
      <c r="G65" s="38">
        <f>G40-G41</f>
        <v>2385727.0412999988</v>
      </c>
      <c r="H65" s="38">
        <f>H40-H41</f>
        <v>117017.05999999493</v>
      </c>
      <c r="I65" s="38">
        <f>H65-G65</f>
        <v>-2268709.9813000038</v>
      </c>
      <c r="J65" s="40">
        <f>(H65/G65)*100</f>
        <v>4.9048804818941711</v>
      </c>
    </row>
    <row r="66" spans="1:10" x14ac:dyDescent="0.3">
      <c r="A66" s="107" t="s">
        <v>73</v>
      </c>
      <c r="B66" s="63">
        <v>5011</v>
      </c>
      <c r="C66" s="38">
        <f>C65-C67</f>
        <v>2722.7000000011176</v>
      </c>
      <c r="D66" s="38">
        <f>D65-D67</f>
        <v>3761.2800000030547</v>
      </c>
      <c r="E66" s="38">
        <f t="shared" si="1"/>
        <v>1038.5800000019372</v>
      </c>
      <c r="F66" s="39">
        <f>(D66/C66)*100</f>
        <v>138.14522349144272</v>
      </c>
      <c r="G66" s="38">
        <f>G65-G67</f>
        <v>2385727.0412999988</v>
      </c>
      <c r="H66" s="38">
        <f>H65-H67</f>
        <v>117017.05999999493</v>
      </c>
      <c r="I66" s="38">
        <f>H66-G66</f>
        <v>-2268709.9813000038</v>
      </c>
      <c r="J66" s="40">
        <f>(H66/G66)*100</f>
        <v>4.9048804818941711</v>
      </c>
    </row>
    <row r="67" spans="1:10" ht="17.45" customHeight="1" x14ac:dyDescent="0.3">
      <c r="A67" s="108" t="s">
        <v>74</v>
      </c>
      <c r="B67" s="63">
        <v>5012</v>
      </c>
      <c r="C67" s="38"/>
      <c r="D67" s="38"/>
      <c r="E67" s="38"/>
      <c r="F67" s="39" t="e">
        <f>(D67/C67)*100</f>
        <v>#DIV/0!</v>
      </c>
      <c r="G67" s="38"/>
      <c r="H67" s="109"/>
      <c r="I67" s="109"/>
      <c r="J67" s="40">
        <v>0</v>
      </c>
    </row>
    <row r="68" spans="1:10" ht="17.45" customHeight="1" x14ac:dyDescent="0.3">
      <c r="A68" s="88" t="s">
        <v>75</v>
      </c>
      <c r="B68" s="89"/>
      <c r="C68" s="89"/>
      <c r="D68" s="89"/>
      <c r="E68" s="89"/>
      <c r="F68" s="89"/>
      <c r="G68" s="89"/>
      <c r="H68" s="89"/>
      <c r="I68" s="89"/>
      <c r="J68" s="90"/>
    </row>
    <row r="69" spans="1:10" x14ac:dyDescent="0.3">
      <c r="A69" s="91" t="s">
        <v>76</v>
      </c>
      <c r="B69" s="92">
        <v>6010</v>
      </c>
      <c r="C69" s="38">
        <f>C70+C71+C72+C73+C74+C75</f>
        <v>2250755.165</v>
      </c>
      <c r="D69" s="38">
        <f>D70+D71+D72+D73+D74+D75</f>
        <v>2180021.4300000002</v>
      </c>
      <c r="E69" s="38">
        <f t="shared" ref="E69:E75" si="13">D69-C69</f>
        <v>-70733.73499999987</v>
      </c>
      <c r="F69" s="39">
        <f t="shared" ref="F69:F74" si="14">(D69/C69)*100</f>
        <v>96.857333214205909</v>
      </c>
      <c r="G69" s="38">
        <f>G70+G71+G72+G73+G74+G75</f>
        <v>6719356.4749999996</v>
      </c>
      <c r="H69" s="38">
        <f>H70+H71+H72+H73+H74+H75</f>
        <v>6572711.0099999998</v>
      </c>
      <c r="I69" s="38">
        <f t="shared" ref="I69:I75" si="15">H69-G69</f>
        <v>-146645.46499999985</v>
      </c>
      <c r="J69" s="40">
        <f t="shared" ref="J69:J74" si="16">(H69/G69)*100</f>
        <v>97.817566822870489</v>
      </c>
    </row>
    <row r="70" spans="1:10" ht="16.899999999999999" customHeight="1" x14ac:dyDescent="0.3">
      <c r="A70" s="110" t="s">
        <v>77</v>
      </c>
      <c r="B70" s="76">
        <v>6011</v>
      </c>
      <c r="C70" s="77"/>
      <c r="D70" s="77"/>
      <c r="E70" s="38">
        <f t="shared" si="13"/>
        <v>0</v>
      </c>
      <c r="F70" s="39">
        <v>0</v>
      </c>
      <c r="G70" s="78"/>
      <c r="H70" s="78"/>
      <c r="I70" s="38">
        <f t="shared" si="15"/>
        <v>0</v>
      </c>
      <c r="J70" s="40">
        <v>0</v>
      </c>
    </row>
    <row r="71" spans="1:10" ht="16.899999999999999" customHeight="1" x14ac:dyDescent="0.3">
      <c r="A71" s="111" t="s">
        <v>78</v>
      </c>
      <c r="B71" s="76">
        <v>6012</v>
      </c>
      <c r="C71" s="83">
        <f>'[1]Додаток 1 (форма плану)'!H82</f>
        <v>81894.764999999999</v>
      </c>
      <c r="D71" s="83">
        <v>80978.87</v>
      </c>
      <c r="E71" s="38">
        <f t="shared" si="13"/>
        <v>-915.89500000000407</v>
      </c>
      <c r="F71" s="39">
        <f t="shared" si="14"/>
        <v>98.88161960047141</v>
      </c>
      <c r="G71" s="84">
        <f>'[1]Додаток 1 (форма плану)'!F82+'[1]Додаток 1 (форма плану)'!G82+'[1]Додаток 1 (форма плану)'!H82</f>
        <v>243410.47499999998</v>
      </c>
      <c r="H71" s="84">
        <v>238612.11</v>
      </c>
      <c r="I71" s="38">
        <f t="shared" si="15"/>
        <v>-4798.3649999999907</v>
      </c>
      <c r="J71" s="40">
        <f t="shared" si="16"/>
        <v>98.028694122551627</v>
      </c>
    </row>
    <row r="72" spans="1:10" ht="16.899999999999999" customHeight="1" x14ac:dyDescent="0.3">
      <c r="A72" s="111" t="s">
        <v>79</v>
      </c>
      <c r="B72" s="76">
        <v>6013</v>
      </c>
      <c r="C72" s="83"/>
      <c r="D72" s="83"/>
      <c r="E72" s="38">
        <f t="shared" si="13"/>
        <v>0</v>
      </c>
      <c r="F72" s="39">
        <v>0</v>
      </c>
      <c r="G72" s="84"/>
      <c r="H72" s="66"/>
      <c r="I72" s="38">
        <f t="shared" si="15"/>
        <v>0</v>
      </c>
      <c r="J72" s="40">
        <v>0</v>
      </c>
    </row>
    <row r="73" spans="1:10" x14ac:dyDescent="0.3">
      <c r="A73" s="111" t="s">
        <v>80</v>
      </c>
      <c r="B73" s="76">
        <v>6014</v>
      </c>
      <c r="C73" s="83">
        <f>'[1]Додаток 1 (форма плану)'!H84</f>
        <v>982737.17999999993</v>
      </c>
      <c r="D73" s="83">
        <v>947417.44</v>
      </c>
      <c r="E73" s="38">
        <f t="shared" si="13"/>
        <v>-35319.739999999991</v>
      </c>
      <c r="F73" s="39">
        <f t="shared" si="14"/>
        <v>96.405983133761154</v>
      </c>
      <c r="G73" s="84">
        <f>'[1]Додаток 1 (форма плану)'!F84+'[1]Додаток 1 (форма плану)'!G84+'[1]Додаток 1 (форма плану)'!H84</f>
        <v>2920925.7</v>
      </c>
      <c r="H73" s="84">
        <v>2863343.77</v>
      </c>
      <c r="I73" s="38">
        <f t="shared" si="15"/>
        <v>-57581.930000000168</v>
      </c>
      <c r="J73" s="40">
        <f t="shared" si="16"/>
        <v>98.028641057182654</v>
      </c>
    </row>
    <row r="74" spans="1:10" ht="16.5" customHeight="1" x14ac:dyDescent="0.3">
      <c r="A74" s="112" t="s">
        <v>81</v>
      </c>
      <c r="B74" s="76">
        <v>6015</v>
      </c>
      <c r="C74" s="113">
        <f>'[1]Додаток 1 (форма плану)'!H85</f>
        <v>1186123.22</v>
      </c>
      <c r="D74" s="113">
        <v>1151625.1200000001</v>
      </c>
      <c r="E74" s="38">
        <f t="shared" si="13"/>
        <v>-34498.09999999986</v>
      </c>
      <c r="F74" s="39">
        <f t="shared" si="14"/>
        <v>97.091524774297909</v>
      </c>
      <c r="G74" s="48">
        <f>'[1]Додаток 1 (форма плану)'!F85+'[1]Додаток 1 (форма плану)'!G85+'[1]Додаток 1 (форма плану)'!H85</f>
        <v>3555020.3</v>
      </c>
      <c r="H74" s="48">
        <v>3470755.13</v>
      </c>
      <c r="I74" s="38">
        <f t="shared" si="15"/>
        <v>-84265.169999999925</v>
      </c>
      <c r="J74" s="40">
        <f t="shared" si="16"/>
        <v>97.629685265088355</v>
      </c>
    </row>
    <row r="75" spans="1:10" x14ac:dyDescent="0.3">
      <c r="A75" s="114" t="s">
        <v>82</v>
      </c>
      <c r="B75" s="76">
        <v>6016</v>
      </c>
      <c r="C75" s="64"/>
      <c r="D75" s="64"/>
      <c r="E75" s="38">
        <f t="shared" si="13"/>
        <v>0</v>
      </c>
      <c r="F75" s="39">
        <v>0</v>
      </c>
      <c r="G75" s="64"/>
      <c r="H75" s="66"/>
      <c r="I75" s="38">
        <f t="shared" si="15"/>
        <v>0</v>
      </c>
      <c r="J75" s="40">
        <v>0</v>
      </c>
    </row>
    <row r="76" spans="1:10" ht="19.149999999999999" customHeight="1" x14ac:dyDescent="0.3">
      <c r="A76" s="115" t="s">
        <v>83</v>
      </c>
      <c r="B76" s="116"/>
      <c r="C76" s="116"/>
      <c r="D76" s="116"/>
      <c r="E76" s="116"/>
      <c r="F76" s="116"/>
      <c r="G76" s="116"/>
      <c r="H76" s="116"/>
      <c r="I76" s="116"/>
      <c r="J76" s="117"/>
    </row>
    <row r="77" spans="1:10" ht="19.149999999999999" customHeight="1" x14ac:dyDescent="0.3">
      <c r="A77" s="94" t="s">
        <v>84</v>
      </c>
      <c r="B77" s="76">
        <v>7010</v>
      </c>
      <c r="C77" s="118">
        <v>195</v>
      </c>
      <c r="D77" s="118">
        <v>195</v>
      </c>
      <c r="E77" s="118"/>
      <c r="F77" s="118"/>
      <c r="G77" s="118">
        <v>195</v>
      </c>
      <c r="H77" s="118">
        <v>195</v>
      </c>
      <c r="I77" s="118">
        <v>194</v>
      </c>
      <c r="J77" s="118">
        <v>0</v>
      </c>
    </row>
    <row r="78" spans="1:10" ht="16.899999999999999" customHeight="1" x14ac:dyDescent="0.3">
      <c r="A78" s="94"/>
      <c r="B78" s="76"/>
      <c r="C78" s="118"/>
      <c r="D78" s="118"/>
      <c r="E78" s="118"/>
      <c r="F78" s="118"/>
      <c r="G78" s="118" t="s">
        <v>85</v>
      </c>
      <c r="H78" s="118" t="s">
        <v>86</v>
      </c>
      <c r="I78" s="118" t="s">
        <v>87</v>
      </c>
      <c r="J78" s="118" t="s">
        <v>88</v>
      </c>
    </row>
    <row r="79" spans="1:10" x14ac:dyDescent="0.3">
      <c r="A79" s="94" t="s">
        <v>89</v>
      </c>
      <c r="B79" s="82">
        <v>7011</v>
      </c>
      <c r="C79" s="83">
        <f>'[1]Додаток 1 (форма плану)'!F90</f>
        <v>14167328.460000001</v>
      </c>
      <c r="D79" s="83">
        <f>'[1]Додаток 1 (форма плану)'!G90</f>
        <v>27002401.43</v>
      </c>
      <c r="E79" s="83"/>
      <c r="F79" s="83"/>
      <c r="G79" s="83">
        <v>14167328.460000001</v>
      </c>
      <c r="H79" s="83">
        <v>27002401.43</v>
      </c>
      <c r="I79" s="83">
        <v>53804305.600000001</v>
      </c>
      <c r="J79" s="77">
        <v>0</v>
      </c>
    </row>
    <row r="80" spans="1:10" ht="16.899999999999999" customHeight="1" x14ac:dyDescent="0.3">
      <c r="A80" s="94" t="s">
        <v>90</v>
      </c>
      <c r="B80" s="82">
        <v>7012</v>
      </c>
      <c r="C80" s="83"/>
      <c r="D80" s="83"/>
      <c r="E80" s="83"/>
      <c r="F80" s="83"/>
      <c r="G80" s="84"/>
      <c r="H80" s="66"/>
      <c r="I80" s="66"/>
      <c r="J80" s="66">
        <v>0</v>
      </c>
    </row>
    <row r="81" spans="1:10" ht="16.899999999999999" customHeight="1" x14ac:dyDescent="0.3">
      <c r="A81" s="94" t="s">
        <v>91</v>
      </c>
      <c r="B81" s="82">
        <v>7013</v>
      </c>
      <c r="C81" s="83"/>
      <c r="D81" s="83"/>
      <c r="E81" s="83"/>
      <c r="F81" s="83"/>
      <c r="G81" s="84"/>
      <c r="H81" s="66"/>
      <c r="I81" s="66"/>
      <c r="J81" s="66">
        <v>0</v>
      </c>
    </row>
    <row r="82" spans="1:10" ht="16.899999999999999" customHeight="1" x14ac:dyDescent="0.3">
      <c r="A82" s="94" t="s">
        <v>92</v>
      </c>
      <c r="B82" s="121">
        <v>7016</v>
      </c>
      <c r="C82" s="113"/>
      <c r="D82" s="113"/>
      <c r="E82" s="113"/>
      <c r="F82" s="113"/>
      <c r="G82" s="48"/>
      <c r="H82" s="49"/>
      <c r="I82" s="49"/>
      <c r="J82" s="49">
        <v>0</v>
      </c>
    </row>
    <row r="83" spans="1:10" ht="16.899999999999999" customHeight="1" x14ac:dyDescent="0.3">
      <c r="A83" s="94" t="s">
        <v>93</v>
      </c>
      <c r="B83" s="63">
        <v>7020</v>
      </c>
      <c r="C83" s="38"/>
      <c r="D83" s="38"/>
      <c r="E83" s="38"/>
      <c r="F83" s="38"/>
      <c r="G83" s="38"/>
      <c r="H83" s="109"/>
      <c r="I83" s="109"/>
      <c r="J83" s="109">
        <v>0</v>
      </c>
    </row>
    <row r="84" spans="1:10" ht="16.899999999999999" customHeight="1" x14ac:dyDescent="0.3">
      <c r="A84" s="122"/>
      <c r="B84" s="123"/>
      <c r="C84" s="119"/>
      <c r="D84" s="119"/>
      <c r="E84" s="119"/>
      <c r="F84" s="119"/>
      <c r="G84" s="119"/>
      <c r="H84" s="120"/>
      <c r="I84" s="120"/>
      <c r="J84" s="120"/>
    </row>
    <row r="85" spans="1:10" ht="16.899999999999999" customHeight="1" x14ac:dyDescent="0.3">
      <c r="A85" s="124" t="s">
        <v>94</v>
      </c>
      <c r="B85" s="125"/>
      <c r="C85" s="126"/>
      <c r="D85" s="125"/>
      <c r="E85" s="127"/>
      <c r="F85" s="128" t="s">
        <v>95</v>
      </c>
      <c r="G85" s="128"/>
      <c r="H85" s="129"/>
      <c r="I85" s="130"/>
      <c r="J85" s="130"/>
    </row>
    <row r="86" spans="1:10" ht="16.899999999999999" customHeight="1" x14ac:dyDescent="0.3">
      <c r="A86" s="131"/>
      <c r="B86" s="16"/>
      <c r="C86" s="14" t="s">
        <v>96</v>
      </c>
      <c r="D86" s="14"/>
      <c r="E86" s="132" t="s">
        <v>97</v>
      </c>
      <c r="F86" s="132"/>
      <c r="G86" s="132"/>
    </row>
    <row r="87" spans="1:10" ht="16.899999999999999" customHeight="1" x14ac:dyDescent="0.3">
      <c r="A87" s="131" t="s">
        <v>98</v>
      </c>
      <c r="B87" s="16"/>
      <c r="C87" s="133"/>
      <c r="D87" s="16"/>
      <c r="E87" s="16"/>
      <c r="F87" s="134" t="s">
        <v>99</v>
      </c>
      <c r="G87" s="134"/>
    </row>
    <row r="88" spans="1:10" ht="16.899999999999999" customHeight="1" x14ac:dyDescent="0.3">
      <c r="A88" s="131"/>
      <c r="B88" s="16"/>
      <c r="C88" s="14" t="s">
        <v>96</v>
      </c>
      <c r="D88" s="14"/>
      <c r="E88" s="132" t="s">
        <v>97</v>
      </c>
      <c r="F88" s="132"/>
      <c r="G88" s="132"/>
    </row>
    <row r="89" spans="1:10" x14ac:dyDescent="0.3">
      <c r="A89"/>
      <c r="B89"/>
      <c r="C89"/>
      <c r="D89"/>
      <c r="E89"/>
      <c r="F89"/>
      <c r="G89"/>
    </row>
    <row r="90" spans="1:10" ht="16.899999999999999" customHeight="1" x14ac:dyDescent="0.3">
      <c r="A90"/>
      <c r="B90"/>
      <c r="C90"/>
      <c r="D90"/>
      <c r="E90"/>
      <c r="F90"/>
      <c r="G90"/>
    </row>
    <row r="91" spans="1:10" ht="16.899999999999999" customHeight="1" x14ac:dyDescent="0.3">
      <c r="A91"/>
      <c r="B91"/>
      <c r="C91"/>
      <c r="D91"/>
      <c r="E91"/>
      <c r="F91"/>
      <c r="G91"/>
    </row>
    <row r="92" spans="1:10" ht="16.899999999999999" customHeight="1" x14ac:dyDescent="0.3"/>
    <row r="93" spans="1:10" ht="16.899999999999999" customHeight="1" x14ac:dyDescent="0.3"/>
    <row r="94" spans="1:10" ht="16.899999999999999" customHeight="1" x14ac:dyDescent="0.3"/>
    <row r="96" spans="1:10" ht="16.899999999999999" customHeight="1" x14ac:dyDescent="0.3"/>
    <row r="97" ht="16.899999999999999" customHeight="1" x14ac:dyDescent="0.3"/>
    <row r="98" ht="16.899999999999999" customHeight="1" x14ac:dyDescent="0.3"/>
    <row r="99" ht="16.899999999999999" customHeight="1" x14ac:dyDescent="0.3"/>
    <row r="100" ht="16.899999999999999" customHeight="1" x14ac:dyDescent="0.3"/>
    <row r="101" ht="15" customHeight="1" x14ac:dyDescent="0.3"/>
    <row r="102" ht="23.45" customHeight="1" x14ac:dyDescent="0.3"/>
    <row r="103" ht="17.45" customHeight="1" x14ac:dyDescent="0.3"/>
    <row r="104" ht="16.149999999999999" customHeight="1" x14ac:dyDescent="0.3"/>
    <row r="105" ht="16.899999999999999" customHeight="1" x14ac:dyDescent="0.3"/>
    <row r="106" ht="16.899999999999999" customHeight="1" x14ac:dyDescent="0.3"/>
    <row r="109" ht="18" customHeight="1" x14ac:dyDescent="0.3"/>
    <row r="112" ht="24.6" customHeight="1" x14ac:dyDescent="0.3"/>
    <row r="113" ht="16.899999999999999" customHeight="1" x14ac:dyDescent="0.3"/>
    <row r="114" ht="16.899999999999999" customHeight="1" x14ac:dyDescent="0.3"/>
    <row r="115" ht="16.899999999999999" customHeight="1" x14ac:dyDescent="0.3"/>
    <row r="116" ht="16.899999999999999" customHeight="1" x14ac:dyDescent="0.3"/>
    <row r="119" ht="18.600000000000001" customHeight="1" x14ac:dyDescent="0.3"/>
    <row r="120" ht="21.75" customHeight="1" x14ac:dyDescent="0.3"/>
    <row r="122" ht="13.9" customHeight="1" x14ac:dyDescent="0.3"/>
    <row r="123" ht="13.9" customHeight="1" x14ac:dyDescent="0.3"/>
  </sheetData>
  <mergeCells count="22">
    <mergeCell ref="E88:G88"/>
    <mergeCell ref="A64:J64"/>
    <mergeCell ref="A68:J68"/>
    <mergeCell ref="A76:J76"/>
    <mergeCell ref="F85:G85"/>
    <mergeCell ref="E86:G86"/>
    <mergeCell ref="F87:G87"/>
    <mergeCell ref="A12:J12"/>
    <mergeCell ref="A28:J28"/>
    <mergeCell ref="A42:J42"/>
    <mergeCell ref="K43:N45"/>
    <mergeCell ref="K47:M52"/>
    <mergeCell ref="A53:J53"/>
    <mergeCell ref="E2:J2"/>
    <mergeCell ref="A4:J4"/>
    <mergeCell ref="A5:J5"/>
    <mergeCell ref="A6:J6"/>
    <mergeCell ref="A7:J7"/>
    <mergeCell ref="A9:A10"/>
    <mergeCell ref="B9:B10"/>
    <mergeCell ref="C9:F9"/>
    <mergeCell ref="G9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2021-12-03T10:21:21Z</dcterms:created>
  <dcterms:modified xsi:type="dcterms:W3CDTF">2021-12-03T10:24:11Z</dcterms:modified>
</cp:coreProperties>
</file>