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E6034FB3-71B5-48A0-8301-9853DDE858ED}" xr6:coauthVersionLast="46" xr6:coauthVersionMax="46" xr10:uidLastSave="{00000000-0000-0000-0000-000000000000}"/>
  <bookViews>
    <workbookView xWindow="-100" yWindow="-100" windowWidth="16181" windowHeight="8590" xr2:uid="{00000000-000D-0000-FFFF-FFFF00000000}"/>
  </bookViews>
  <sheets>
    <sheet name="Sheet" sheetId="1" r:id="rId1"/>
  </sheets>
  <definedNames>
    <definedName name="_xlnm._FilterDatabase" localSheetId="0" hidden="1">Sheet!$A$1:$AH$93</definedName>
  </definedNames>
  <calcPr calcId="191029"/>
</workbook>
</file>

<file path=xl/calcChain.xml><?xml version="1.0" encoding="utf-8"?>
<calcChain xmlns="http://schemas.openxmlformats.org/spreadsheetml/2006/main">
  <c r="A93" i="1" l="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<sst xmlns="http://schemas.openxmlformats.org/spreadsheetml/2006/main" count="1877" uniqueCount="518">
  <si>
    <t xml:space="preserve"> Бензин А-92  (09132000-3 - Бензин);  Дизельне пальне (09134200-9 – Дизельне паливо)</t>
  </si>
  <si>
    <t xml:space="preserve"> Бензин А-92 ;  Дизельне пальне </t>
  </si>
  <si>
    <t xml:space="preserve"> ДК :021:2015: 32552600-3 Домофони  (відеодомофон Neolight KAPPA)             </t>
  </si>
  <si>
    <t xml:space="preserve"> ДК :021:2015:32552600-3 Домофони</t>
  </si>
  <si>
    <t xml:space="preserve"> Кондиціонери</t>
  </si>
  <si>
    <t>(видалене); (видалене); (видалене); (видалене); Свідоцтво про поховання; Муніципальна книга; Книга реєстрації поховань та перепоховань померлих громадян; Книга обліку намогильних споруд</t>
  </si>
  <si>
    <t>+3800979322900</t>
  </si>
  <si>
    <t>+3803779761</t>
  </si>
  <si>
    <t>+380442210466</t>
  </si>
  <si>
    <t>+380444821000</t>
  </si>
  <si>
    <t>+380444929585</t>
  </si>
  <si>
    <t>+380445026908</t>
  </si>
  <si>
    <t>+380503787404</t>
  </si>
  <si>
    <t>+380505618167</t>
  </si>
  <si>
    <t>+380506075199</t>
  </si>
  <si>
    <t>+380512776501</t>
  </si>
  <si>
    <t>+380562361199</t>
  </si>
  <si>
    <t>+380563702142</t>
  </si>
  <si>
    <t>+380563703291</t>
  </si>
  <si>
    <t>+380563744042</t>
  </si>
  <si>
    <t>+380567209750</t>
  </si>
  <si>
    <t>+380567222227</t>
  </si>
  <si>
    <t>+380567321692</t>
  </si>
  <si>
    <t>+380567403502</t>
  </si>
  <si>
    <t>+380567446448</t>
  </si>
  <si>
    <t>+380567446460</t>
  </si>
  <si>
    <t>+380567450826</t>
  </si>
  <si>
    <t>+380567451595</t>
  </si>
  <si>
    <t>+380567660717</t>
  </si>
  <si>
    <t>+380567780670</t>
  </si>
  <si>
    <t>+380567854628</t>
  </si>
  <si>
    <t>+380567860074</t>
  </si>
  <si>
    <t>+380567873250</t>
  </si>
  <si>
    <t>+380567873259</t>
  </si>
  <si>
    <t>+380567900485</t>
  </si>
  <si>
    <t>+380567900486</t>
  </si>
  <si>
    <t>+380567901011</t>
  </si>
  <si>
    <t>+380577122944</t>
  </si>
  <si>
    <t>+380669237166</t>
  </si>
  <si>
    <t>+380672085759</t>
  </si>
  <si>
    <t>+380672440034</t>
  </si>
  <si>
    <t>+380672930572</t>
  </si>
  <si>
    <t>+380674342425</t>
  </si>
  <si>
    <t>+380674747151</t>
  </si>
  <si>
    <t>+380675112562</t>
  </si>
  <si>
    <t>+380675209494</t>
  </si>
  <si>
    <t>+380675638215</t>
  </si>
  <si>
    <t>+380675648215</t>
  </si>
  <si>
    <t>+380675680509</t>
  </si>
  <si>
    <t>+380676278162</t>
  </si>
  <si>
    <t>+380935029547</t>
  </si>
  <si>
    <t>+380972604200</t>
  </si>
  <si>
    <t>+380975109979</t>
  </si>
  <si>
    <t>+380979322900</t>
  </si>
  <si>
    <t>+380988700505</t>
  </si>
  <si>
    <t>+380989621232</t>
  </si>
  <si>
    <t>+380993580717</t>
  </si>
  <si>
    <t>011220/01</t>
  </si>
  <si>
    <t>03341305</t>
  </si>
  <si>
    <t>040260</t>
  </si>
  <si>
    <t>0532508508</t>
  </si>
  <si>
    <t>08071</t>
  </si>
  <si>
    <t>09132000-3 Бензин;09134200-9 Дизельне паливо</t>
  </si>
  <si>
    <t>09310000-5 Електрична енергія</t>
  </si>
  <si>
    <t>09320000-8 Пара, гаряча вода та пов’язана продукція</t>
  </si>
  <si>
    <t>1-П</t>
  </si>
  <si>
    <t>10</t>
  </si>
  <si>
    <t>10/20-к</t>
  </si>
  <si>
    <t>10000200240</t>
  </si>
  <si>
    <t>1004757</t>
  </si>
  <si>
    <t>1039</t>
  </si>
  <si>
    <t>11</t>
  </si>
  <si>
    <t>127</t>
  </si>
  <si>
    <t>15-20У</t>
  </si>
  <si>
    <t>15583в</t>
  </si>
  <si>
    <t>15584в</t>
  </si>
  <si>
    <t>15584с</t>
  </si>
  <si>
    <t>16071</t>
  </si>
  <si>
    <t>16310000-1 Косарки</t>
  </si>
  <si>
    <t>166</t>
  </si>
  <si>
    <t>19</t>
  </si>
  <si>
    <t>19091034</t>
  </si>
  <si>
    <t>19143995</t>
  </si>
  <si>
    <t>20.250020.1207-706</t>
  </si>
  <si>
    <t>200520/02</t>
  </si>
  <si>
    <t>2092/4</t>
  </si>
  <si>
    <t>21</t>
  </si>
  <si>
    <t>210520/01</t>
  </si>
  <si>
    <t>21560766</t>
  </si>
  <si>
    <t>21673832</t>
  </si>
  <si>
    <t>21926724</t>
  </si>
  <si>
    <t>22450000-9 Друкована продукція з елементами захисту</t>
  </si>
  <si>
    <t>22458000-5 Друкована продукція на замовлення</t>
  </si>
  <si>
    <t>22810000-1 Паперові чи картонні реєстраційні журнали</t>
  </si>
  <si>
    <t>22868348</t>
  </si>
  <si>
    <t>23369086</t>
  </si>
  <si>
    <t>2377602660</t>
  </si>
  <si>
    <t>2433320077</t>
  </si>
  <si>
    <t>24389020</t>
  </si>
  <si>
    <t>2537412942</t>
  </si>
  <si>
    <t>25575055</t>
  </si>
  <si>
    <t>2631912133</t>
  </si>
  <si>
    <t>2735702712</t>
  </si>
  <si>
    <t>30140000-2 Лічильна та обчислювальна техніка</t>
  </si>
  <si>
    <t>30190000-7 Офісне устаткування та приладдя різне</t>
  </si>
  <si>
    <t>30210000-4 Машини для обробки даних (апаратна частина)</t>
  </si>
  <si>
    <t>30230000-0 Комп’ютерне обладнання</t>
  </si>
  <si>
    <t>31210000-1 Електрична апаратура для комутування та захисту електричних кіл</t>
  </si>
  <si>
    <t>31235312</t>
  </si>
  <si>
    <t>3129011290</t>
  </si>
  <si>
    <t>31510000-4 Електричні лампи розжарення</t>
  </si>
  <si>
    <t>31520000-7 Світильники та освітлювальна арматура</t>
  </si>
  <si>
    <t>31764816</t>
  </si>
  <si>
    <t>3235008923</t>
  </si>
  <si>
    <t>32404600</t>
  </si>
  <si>
    <t>32413100-2 Маршрутизатори</t>
  </si>
  <si>
    <t>32441595</t>
  </si>
  <si>
    <t>32489155</t>
  </si>
  <si>
    <t>32490244</t>
  </si>
  <si>
    <t>32550000-3 Телефонне обладнання</t>
  </si>
  <si>
    <t>32552600-3 Домофони</t>
  </si>
  <si>
    <t>32688148</t>
  </si>
  <si>
    <t>32702195</t>
  </si>
  <si>
    <t>33</t>
  </si>
  <si>
    <t>33190000-8 Медичне обладнання та вироби медичного призначення різні</t>
  </si>
  <si>
    <t>33920000-5 Обладнання та приладдя для розтину</t>
  </si>
  <si>
    <t>34</t>
  </si>
  <si>
    <t>3413102916</t>
  </si>
  <si>
    <t>34131102916</t>
  </si>
  <si>
    <t>3416311398</t>
  </si>
  <si>
    <t>34310000-3 Двигуни та їх частини</t>
  </si>
  <si>
    <t>34320000-6 Механічні запасні частини, крім двигунів і частин двигунів</t>
  </si>
  <si>
    <t>34350000-5 Шини для транспортних засобів великої та малої тоннажності</t>
  </si>
  <si>
    <t>34499212</t>
  </si>
  <si>
    <t>34985811</t>
  </si>
  <si>
    <t>36</t>
  </si>
  <si>
    <t>36207554</t>
  </si>
  <si>
    <t>36907782</t>
  </si>
  <si>
    <t>37/15/9/20Т</t>
  </si>
  <si>
    <t>37454195</t>
  </si>
  <si>
    <t>37538877</t>
  </si>
  <si>
    <t>38</t>
  </si>
  <si>
    <t>38580500</t>
  </si>
  <si>
    <t>38779174</t>
  </si>
  <si>
    <t>38779188</t>
  </si>
  <si>
    <t>38895994</t>
  </si>
  <si>
    <t>39</t>
  </si>
  <si>
    <t>39290000-1 Фурнітура різна</t>
  </si>
  <si>
    <t>39560000-5 Текстильні вироби різні</t>
  </si>
  <si>
    <t>39710000-2 Електричні побутові прилади</t>
  </si>
  <si>
    <t>39717200-3 Кондиціонери</t>
  </si>
  <si>
    <t>39720000-5 Неелектричні побутові прилади</t>
  </si>
  <si>
    <t>40112155</t>
  </si>
  <si>
    <t>40463550</t>
  </si>
  <si>
    <t>40683</t>
  </si>
  <si>
    <t>41</t>
  </si>
  <si>
    <t>41010000</t>
  </si>
  <si>
    <t>410ТТ</t>
  </si>
  <si>
    <t>41611015</t>
  </si>
  <si>
    <t>42</t>
  </si>
  <si>
    <t>42-44</t>
  </si>
  <si>
    <t>42082379</t>
  </si>
  <si>
    <t>42122210-5 Гідравлічні агрегати</t>
  </si>
  <si>
    <t>42353652</t>
  </si>
  <si>
    <t>43</t>
  </si>
  <si>
    <t>43111599</t>
  </si>
  <si>
    <t>43204651</t>
  </si>
  <si>
    <t>43536159</t>
  </si>
  <si>
    <t>44100000-1 Конструкційні матеріали та супутні вироби</t>
  </si>
  <si>
    <t>44173000-3 Стрічки</t>
  </si>
  <si>
    <t>44192200-4 Цвяхи</t>
  </si>
  <si>
    <t>44211100-3 Модульні та переносні споруди</t>
  </si>
  <si>
    <t>44220000-8 Столярні вироби</t>
  </si>
  <si>
    <t>44420000-0 Будівельні товари</t>
  </si>
  <si>
    <t>44423450-0 Іменні таблички</t>
  </si>
  <si>
    <t>44530000-4 Кріпильні деталі</t>
  </si>
  <si>
    <t>44810000-1 Фарби</t>
  </si>
  <si>
    <t>48</t>
  </si>
  <si>
    <t>48440000-4 Пакети програмного забезпечення для фінансового аналізу та бухгалтерського обліку</t>
  </si>
  <si>
    <t>48820000-2 Сервери</t>
  </si>
  <si>
    <t>49</t>
  </si>
  <si>
    <t>50</t>
  </si>
  <si>
    <t>50310000-1 Технічне обслуговування і ремонт офісної техніки</t>
  </si>
  <si>
    <t>50320000-4 Послуги з ремонту і технічного обслуговування персональних комп’ютерів</t>
  </si>
  <si>
    <t>50330000-7 Послуги з технічного обслуговування телекомунікаційного обладнання</t>
  </si>
  <si>
    <t>50410000-2 Послуги з ремонту і технічного обслуговування вимірювальних, випробувальних і контрольних приладів</t>
  </si>
  <si>
    <t>521000035677</t>
  </si>
  <si>
    <t>53</t>
  </si>
  <si>
    <t>55</t>
  </si>
  <si>
    <t>56</t>
  </si>
  <si>
    <t>59</t>
  </si>
  <si>
    <t>6/6324</t>
  </si>
  <si>
    <t>60</t>
  </si>
  <si>
    <t>60180000-3 Прокат вантажних транспортних засобів із водієм для перевезення товарів</t>
  </si>
  <si>
    <t>62</t>
  </si>
  <si>
    <t>63</t>
  </si>
  <si>
    <t>64210000-1 Послуги телефонного зв’язку та передачі даних</t>
  </si>
  <si>
    <t>65110000-7 Розподіл води</t>
  </si>
  <si>
    <t>66</t>
  </si>
  <si>
    <t>66516100-1 Послуги зі страхування цивільної відповідальності власників автомобільного транспорту</t>
  </si>
  <si>
    <t>68</t>
  </si>
  <si>
    <t>70</t>
  </si>
  <si>
    <t>70330000-3 Послуги з управління нерухомістю, надавані на платній основі чи на договірних засадах</t>
  </si>
  <si>
    <t>71300000-1 Інженерні послуги</t>
  </si>
  <si>
    <t>71320000-7 Послуги з інженерного проектування</t>
  </si>
  <si>
    <t>71330000-0 Інженерні послуги різні</t>
  </si>
  <si>
    <t>71630000-3 Послуги з технічного огляду та випробовувань</t>
  </si>
  <si>
    <t>72 ДП2/20</t>
  </si>
  <si>
    <t>721</t>
  </si>
  <si>
    <t>72260000-5 Послуги, пов’язані з програмним забезпеченням</t>
  </si>
  <si>
    <t>72410000-7 Послуги провайдерів</t>
  </si>
  <si>
    <t>72710000-0 Послуги у сфері локальних мереж</t>
  </si>
  <si>
    <t>75120000-3 Адміністративні послуги державних установ</t>
  </si>
  <si>
    <t>777</t>
  </si>
  <si>
    <t>79410000-1 Консультаційні послуги з питань підприємницької діяльності та управління</t>
  </si>
  <si>
    <t>79710000-4 Охоронні послуги</t>
  </si>
  <si>
    <t>8</t>
  </si>
  <si>
    <t>881ТТ</t>
  </si>
  <si>
    <t>90430000-0 Послуги з відведення стічних вод</t>
  </si>
  <si>
    <t>90510000-5 Утилізація/видалення сміття та поводження зі сміттям</t>
  </si>
  <si>
    <t>99999999-9 Не відображене в інших розділах</t>
  </si>
  <si>
    <t>UAH</t>
  </si>
  <si>
    <t>ЄДРПОУ організатора</t>
  </si>
  <si>
    <t>ЄДРПОУ переможця</t>
  </si>
  <si>
    <t>Ідентифікатор закупівлі</t>
  </si>
  <si>
    <t>Автошина 215/75 К17,5</t>
  </si>
  <si>
    <t>Адміністрування та налаштування мережевої безпеки; Встановлення (переустановлення) операційних систем та прикладного програмного забезпечення; Налаштування периферійного офісного обладнання; Налаштування та оптимізація роботи операційної системи та прикладного програмного забезпечення; Підключення до локально-обчислювальної мережі; Запланований виїзд фахівця; Терміновий виїзд фахівця; Поточний ремонт та профілактика комп’ютерної техніки; Профілактика ноутбуку; Діагностика проблем  у роботі комп’ютерного обладання; Інсталяція серверної операційної системи та програмного забезпечення; Загальні налаштування роботи фізичного сервера; Підтримка та адміністрування інформаційних систем та програмних модулів</t>
  </si>
  <si>
    <t xml:space="preserve">Архівний бокс; Біндери  (32 мм); Біндери (41 мм); Біндери (51 мм); Грифель для механичного олівця ; Гумка для грошей; Дирокол металевий з лінійкою; Касова стрічка; Клей ПВА ; Клей-олівець ; Кнопки канцелярські "гвоздики"; Коректор з пензликом на спиртовій основі ; Коректор стрічковий; Коректор-ручка; Ластик ; Лінійка ; Лоток одноярусний горизонтальний пластиковий; Накладні самокопіювальні; Ножиці ; Олівець графітний  HB с гумкою тригранний; Папір офісний А4,  щільність 80 г/м2, 500 аркушів у пачці, білий . Клас С.; Папка архивна на зав'язках картонна, 40 мкм; Папка для паперу на зав'язках картонна, 35 мкм.; Папка куточок; Папка пластикова на гумках; Папка на кнопке ; Реєстратор (2,5 см); Реєстратор (7,5 см); Розділювач пластиковий ; Ручка  гелева, колір чорнил синій; Ручка кулькова, колір чорнил синій; Скоби для степлера №10 ; Скоби для степлера №24/6; Скоби для степлера №23/17; Скоби для степлера №23/13; Скоби для степлера №23/6; Скоби для степлера №23/20; Скотч прозорий (12 мм); Скотч прозорий (24 мм); Скотч прозорий (48мм); Скріпки (28мм); Скріпки 78мм., 50шт., овальні; Степлер канцелярський (№10); Степлер канцелярський (№24/6); Стрижень кульковий масляний, колір чорнил синій; Текстовий маркер рожевий; Текстовий маркер жовтий; Текстовий маркер зелений; Точилка ; Файли; Фарба штемпельна синя; Маркер перманентний чорний; Маркер перманентний  Pilot Super Colour </t>
  </si>
  <si>
    <t>Б/н</t>
  </si>
  <si>
    <t>Валюта</t>
  </si>
  <si>
    <t>Відкриті торги</t>
  </si>
  <si>
    <t>ГОРЧИЛІН АНДРІЙ ВОЛОДИМИРОВИЧ</t>
  </si>
  <si>
    <t>Головний гальмівний циліндр ГАЗ 3302-414; задні робочі гальмівні циліндри ГАЗ 3302-414; комплект передніх гальмівних колодок ГАЗ 3302-414 ; комплект задніх гальмівних колодок ГАЗ 3302-414; комплект гальмівних шлангів ГАЗ 3302-414; Регулятор тиску гальмів  ГАЗ 3302</t>
  </si>
  <si>
    <t>Д-258359</t>
  </si>
  <si>
    <t>ДЕРЖАВНЕ ПІДПРИЄМСТВО "ІНЖЕНЕРНИЙ ЦЕНТР"</t>
  </si>
  <si>
    <t>ДЕРЖАВНЕ ПІДПРИЄМСТВО "ПРИДНІПРОВСЬКИЙ ЕКСПЕРТНО-ТЕХНІЧНИЙ ЦЕНТР ДЕРЖПРАЦІ"</t>
  </si>
  <si>
    <t xml:space="preserve">ДК 021:2015 - 71320000-7 Послуги з інженерного проектування </t>
  </si>
  <si>
    <t>ДК 021:2015 - 71320000-7 Послуги з інженерного проектування (Розробка паспорта водокористувача і узгодження його в КП "Дніпроводоканал" для об'єкта, розташованого за адресою: вул.Полігонна, 18Б, приміщення 146 ).</t>
  </si>
  <si>
    <t>ДК 021:2015 - 71320000-7 Послуги з інженерного проектування (Розробка паспорта водокористувача і узгодження його в КП "Дніпроводоканал" для об'єкта, розташованого за адресою: пр.О.Поля, 18 , прим.119. )</t>
  </si>
  <si>
    <t>ДК 021:2015 - 71320000-7 Послуги з інженерного проектування.</t>
  </si>
  <si>
    <t>ДК 021:2015 - 75120000-3 Адміністративні послуги державних установ</t>
  </si>
  <si>
    <t>ДК 021:2015 - 90430000-0 – «Послуги з відведення стічних вод»</t>
  </si>
  <si>
    <t>ДК 021:2015 22810000-1 Паперові чи картонні реєстраційні журнали</t>
  </si>
  <si>
    <t>ДК 021:2015 22810000-1 Паперові чи картонні реєстраційні журнали (книга ОРО Ф-1 (на РРО) А4 з глограмою 80 стор.,альбомна, газет НОВА, розрахункова квитанція РК-1 з голограмою (1 блок - 100 прим.) газетна, стрічка касова 57 мм термо 19м.</t>
  </si>
  <si>
    <t>ДК 021:2015:  39290000-1 – Фурнітура різна (Похоронна атрибутика)</t>
  </si>
  <si>
    <t xml:space="preserve">ДК 021:2015: 09130000-9 Нафта і дистиляти 
</t>
  </si>
  <si>
    <t>ДК 021:2015: 224580000-5 - друкована продукція на замовлення (книга реєстрації поховань та перепоховань померлих громадян 110 листів, книга реєстрації поховань та перепоховань померлих громадян 50 листів, книга реєстрації намогильних споруд 30 листів, свідоцтво про поховання, муніципальна книга).</t>
  </si>
  <si>
    <t>ДК 021:2015: 224580000-5 - друкована продукція на замовлення.</t>
  </si>
  <si>
    <t>ДК 021:2015: 30190000-7 - офісне устаткування та приладдя різне (печатка R40 з захистом, печатка R40, кліше 40 мм, штамп Pr С 40, штамп Pr С 35)</t>
  </si>
  <si>
    <t xml:space="preserve">ДК 021:2015: 32550000-3 — Телефонне обладнання
</t>
  </si>
  <si>
    <t>ДК 021:2015: 32550000-3 — Телефонне обладнання (АТС LG FREA SOHO)</t>
  </si>
  <si>
    <t xml:space="preserve">ДК 021:2015: 33920000-5 – Обладнання та приладдя для розтину </t>
  </si>
  <si>
    <t>ДК 021:2015: 44173000-3 Стрічки</t>
  </si>
  <si>
    <t>ДК 021:2015: 44211100-3 Модульні та переносні споруди</t>
  </si>
  <si>
    <t xml:space="preserve">ДК 021:2015: 44220000-8 Столярні вироби 
</t>
  </si>
  <si>
    <t xml:space="preserve">ДК 021:2015: 44220000-8 Столярні вироби (ворота металеві розпашні з хвірткою)
</t>
  </si>
  <si>
    <t xml:space="preserve">ДК 021:2015: 44420000-0 – Будівельні товари </t>
  </si>
  <si>
    <t>ДК 021:2015: 44420000-0 – Будівельні товари (таблички намогильні)</t>
  </si>
  <si>
    <t xml:space="preserve">ДК 021:2015: 44810000-1 Фарби </t>
  </si>
  <si>
    <t>ДК 021:2015: 44810000-1 Фарби (фарба біла емаль, банка - 2,8 кг)</t>
  </si>
  <si>
    <t>ДК 021:2015: 48440000-4 — Пакети програмного забезпечення для фінансового аналізу та бухгалтерського обліку (програмний продукт BAS Бухгалтерія. КОРП)</t>
  </si>
  <si>
    <t>ДК 021:2015: 48820000-2 Сервери</t>
  </si>
  <si>
    <t>ДК 021:2015: 48820000-2 Сервери (Сервер ASUSс технічними характеристиками i5/32GbSSD/2TbHDD/600w).</t>
  </si>
  <si>
    <t xml:space="preserve">ДК 021:2015: 50330000-7 — Послуги з технічного обслуговування телекомунікаційного обладнання </t>
  </si>
  <si>
    <t>ДК 021:2015: 50330000-7 — Послуги з технічного обслуговування телекомунікаційного обладнання (ремонт обладнання зв'язку, технічне обслуговування АТС)</t>
  </si>
  <si>
    <t xml:space="preserve">ДК 021:2015: 50410000-2 Послуги з ремонту і технічного обслуговування вимірювальних, випробувальних і контрольних приладів </t>
  </si>
  <si>
    <t>ДК 021:2015: 50410000-2 Послуги з ремонту і технічного обслуговування вимірювальних, випробувальних і контрольних приладів (Опломбування та розпломбування приладів обліку води за адресою :м Дніпро, вул.Мукачівська, 210).</t>
  </si>
  <si>
    <t>ДК 021:2015: 50410000-2 Послуги з ремонту і технічного обслуговування вимірювальних, випробувальних і контрольних приладів (Повірка приладів обліку води)</t>
  </si>
  <si>
    <t>ДК 021:2015: 65110000-7 – «Розподіл води»</t>
  </si>
  <si>
    <t xml:space="preserve">ДК 021:2015: 65110000-7 – «Розподіл води» </t>
  </si>
  <si>
    <t xml:space="preserve">ДК 021:2015: 66516100-1 Страхові послуги </t>
  </si>
  <si>
    <t>ДК 021:2015: 66516100-1 Страхові послуги (Послуги з обов’язкового страхування цивільно-правової відповідальності власників наземних транспортних засобів)</t>
  </si>
  <si>
    <t xml:space="preserve">ДК 021:2015: 66516100-1-Страхові послуги </t>
  </si>
  <si>
    <t>ДК 021:2015: 66516100-1-Страхові послуги (Послуги з обов’язкового страхування цивільно-правової відповідальності власників наземних транспортних засобів)</t>
  </si>
  <si>
    <t>ДК 021:2015: 70330000-3 Послуги з управління нерухомістю, надавані на платній основі чи на договірних засадах</t>
  </si>
  <si>
    <t xml:space="preserve">ДК 021:2015: 71630000-3 Послуги з технічного огляду та випробовувань
</t>
  </si>
  <si>
    <t xml:space="preserve">ДК 021:2015: 71630000-3 Послуги з технічного огляду та випробовувань (Послуги з проведення обов'язкового технічного контролю транспортних засобів)
</t>
  </si>
  <si>
    <t>ДК 021:2015: 72260000-5 — Послуги, пов’язані з програмним забезпеченням (Постачання програмної продукції у вигляді доступу до онлайн-сервісів та оновлень та обслуговування програмної продукції)</t>
  </si>
  <si>
    <t>ДК 021:2015: 72260000-5 — Послуги, пов’язані з програмним забезпеченням (Постачання програмної продукції у вигляді доступу до онлайн-сервісів та оновлень та обслуговування програмної продукції).</t>
  </si>
  <si>
    <t xml:space="preserve">ДК 021:2015: 79410000-1 – Консультаційні послуги з питань підприємницької діяльності та управління (консультаційні послуги з питань організації та проведення публічних закупівель). </t>
  </si>
  <si>
    <t xml:space="preserve">ДК 021:2015: 90510000-5 - Утилізація/видалення сміття та поводження зі сміттям </t>
  </si>
  <si>
    <t>ДК 021:2015: 90510000-5 - Утилізація/видалення сміття та поводження зі сміттям (послуги з приймання, розміщення (зберігання та захоронення) та утилізація твердих побутових відходів та великогабаритних побутових відходів).</t>
  </si>
  <si>
    <t>ДК 021:2015:-2 Послуги з ремонту і технічного обслуговування вимірювальних, випробувальних і контрольних приладів</t>
  </si>
  <si>
    <t>ДК 021:2015:09320000-8 Пара, гаряча вода та пов’язана продукція</t>
  </si>
  <si>
    <t xml:space="preserve">ДК 021:2015:16310000-1 Косарки </t>
  </si>
  <si>
    <t>ДК 021:2015:16310000-1 Косарки (кусторіз Stihl FS 350, бензиновий тример Foresta FC-55 AV, бензиновий тример "Зенит").</t>
  </si>
  <si>
    <t>ДК 021:2015:22450000-9 Друкована продукція з елементами захисту</t>
  </si>
  <si>
    <t>ДК 021:2015:30140000-2 Лічильна та обчислювальна техніка</t>
  </si>
  <si>
    <t>ДК 021:2015:30140000-2 Лічильна та обчислювальна техніка (касовий апарат EKKA MINI-T400 МЕ КСЕФ, ящик грошовий UNIQ-CB35.01)</t>
  </si>
  <si>
    <t>ДК 021:2015:30190000-7 Офісне устаткування та приладдя різне</t>
  </si>
  <si>
    <t>ДК 021:2015:30190000-7 Офісне устаткування та приладдя різне (Маркер  1-4,6мм., скошений чорний, маркер перманентний 2 мм.срібний)</t>
  </si>
  <si>
    <t>ДК 021:2015:30210000-4 - Машини для обробки даних (ноутбук LENOVO V340-17)</t>
  </si>
  <si>
    <t>ДК 021:2015:30230000-0 Комп’ютерне обладнання</t>
  </si>
  <si>
    <t>ДК 021:2015:31210000-1 Електрична апаратура для комутування та захисту електричних кіл</t>
  </si>
  <si>
    <t>ДК 021:2015:31510000-4 Електричні лампи розжарення</t>
  </si>
  <si>
    <t>ДК 021:2015:31520000-7 Світильники та освітлювальна арматура</t>
  </si>
  <si>
    <t>ДК 021:2015:32413100-2 Маршрутизатори</t>
  </si>
  <si>
    <t>ДК 021:2015:32413100-2 Маршрутизатори (Mikrotink hAP ac lite, Mikrotik RB2011UiAS-2HnD-IN)</t>
  </si>
  <si>
    <t>ДК 021:2015:33190000-8 Медичне обладнання та вироби медичного призначення різні</t>
  </si>
  <si>
    <t>ДК 021:2015:34320000-6 Механічні запасні частини, крім двигунів і частин двигунів</t>
  </si>
  <si>
    <t>ДК 021:2015:39710000-2 Електричні побутові прилади</t>
  </si>
  <si>
    <t>ДК 021:2015:39717200-3 Кондиціонери</t>
  </si>
  <si>
    <t>ДК 021:2015:39720000-5 Неелектричні побутові прилади</t>
  </si>
  <si>
    <t>ДК 021:2015:42122210-5 Гідравлічні агрегати</t>
  </si>
  <si>
    <t xml:space="preserve">ДК 021:2015:42122210-5 Гідравлічні агрегати </t>
  </si>
  <si>
    <t>ДК 021:2015:42122210-5 Гідравлічні агрегати ( гідророзподільник(3 пол.).ПЕА-1.0 (нефікс.) (МЗТГ)-Україна.</t>
  </si>
  <si>
    <t>ДК 021:2015:42122210-5 Гідравлічні агрегати (гідророзподільник(3 пол.).(нефікс.) (МЗТГ)-Україна.</t>
  </si>
  <si>
    <t>ДК 021:2015:44100000-1 Конструкційні матеріали та супутні вироби</t>
  </si>
  <si>
    <t>ДК 021:2015:44192200-4 Цвяхи</t>
  </si>
  <si>
    <t>ДК 021:2015:44420000-0 Будівельні товари</t>
  </si>
  <si>
    <t>ДК 021:2015:44530000-4 Кріпильні деталі</t>
  </si>
  <si>
    <t>ДК 021:2015:48440000-4 Пакети програмного забезпечення для фінансового аналізу та бухгалтерського обліку</t>
  </si>
  <si>
    <t>ДК 021:2015:50310000-1 Технічне обслуговування і ремонт офісної техніки</t>
  </si>
  <si>
    <t>ДК 021:2015:50310000-1 Технічне обслуговування і ремонт офісної техніки (заправка картриджа, відновлення картриджа,технічне обслуговування принтера, ремонт принтера).</t>
  </si>
  <si>
    <t>ДК 021:2015:50320000-4</t>
  </si>
  <si>
    <t>ДК 021:2015:50330000-7 Послуги з технічного обслуговування телекомунікаційного обладнання</t>
  </si>
  <si>
    <t>ДК 021:2015:50330000-7 Послуги з технічного обслуговування телекомунікаційного обладнання (технічне обслуговування АТС)</t>
  </si>
  <si>
    <t>ДК 021:2015:60180000-3 Прокат вантажних транспортних засобів із водієм для перевезення товарів (КДМ КаМАЗ-53215 КО-829Б поливомийний)</t>
  </si>
  <si>
    <t>ДК 021:2015:64210000-1 Послуги телефонного зв’язку та передачі даних</t>
  </si>
  <si>
    <t>ДК 021:2015:66516100-1 Послуги зі страхування цивільної відповідальності власників автомобільного транспорту</t>
  </si>
  <si>
    <t>ДК 021:2015:71330000-0 Інженерні послуги різні</t>
  </si>
  <si>
    <t>ДК 021:2015:71630000-3 Послуги з технічного огляду та випробовувань</t>
  </si>
  <si>
    <t xml:space="preserve">ДК 021:2015:71630000-3 Послуги з технічного огляду та випробовувань </t>
  </si>
  <si>
    <t>ДК 021:2015:71630000-3 Послуги з технічного огляду та випробовувань (послуги з обов'язкового технічного контролю транспортних засобів).</t>
  </si>
  <si>
    <t>ДК 021:2015:71630000-3 Послуги з технічного огляду та випробовувань (технічний огляд технологічного транспорту перед реєстрацією)</t>
  </si>
  <si>
    <t>ДК 021:2015:72260000-5 Послуги, пов’язані з програмним забезпеченням</t>
  </si>
  <si>
    <t>ДК 021:2015:72410000-7-Послуги провайдерів</t>
  </si>
  <si>
    <t>ДК 021:2015:72710000-0 Послуги у сфері локальних мереж</t>
  </si>
  <si>
    <t xml:space="preserve">ДК 021:2015:79710000-4 </t>
  </si>
  <si>
    <t>ДК 021:2015:79710000-4 Охоронні послуги</t>
  </si>
  <si>
    <t>ДК 021:2015:79710000-4 Охоронні послуги (послуги з централізованого спостереження за системою охоронної сигналізації)</t>
  </si>
  <si>
    <t>ДК 021:2015:90510000-5 Утилізація/видалення сміття та поводження зі сміттям</t>
  </si>
  <si>
    <t>ДК 021:2015:90510000-5 Утилізація/видалення сміття та поводження зі сміттям (послуги з приймання, розміщення (зберігання та захоронення) та утилізації тавердих побутових відходів).</t>
  </si>
  <si>
    <t>ДК 021:2015:99999999-9 - Не відображене в інших розділах (Послуги з надання в оренду рухомого майна - торгівельного павільйону)</t>
  </si>
  <si>
    <t>ДК 021:2015:99999999-9 -Не відображене в інших розділах (послуги з надання в аренду рухомого майна - торгівельного павільйону)</t>
  </si>
  <si>
    <t>ДК 021:2015:99999999-9 Не відображене в інших розділах</t>
  </si>
  <si>
    <t>ДК 021:2015:99999999-9 Не відображене в інших розділах (послуги з надання в оренду рухомого майна - торгівельного павільйону)</t>
  </si>
  <si>
    <t>ДК012:2015:34350000-5 Шини для транспортних засобів великої та малої тоннажності</t>
  </si>
  <si>
    <t>ДК021:2015:79710000-4 (надання послуг з охорони нежитлового приміщення за  допомогою засобів охоронної сигналізації, в тому числі, тривожної кнопки, з підключенням на пульт централізованого спостереження).</t>
  </si>
  <si>
    <t>ДН2020-1474</t>
  </si>
  <si>
    <t>ДНІПРОПЕТРОВСЬКИЙ НАУКОВО-ДОСЛІДНИЙ ЕКСПЕРТНО-КРИМІНАЛІСТИЧНИЙ ЦЕНТР МВС УКРАЇНИ</t>
  </si>
  <si>
    <t>ДП2/20</t>
  </si>
  <si>
    <t>Дата аукціону</t>
  </si>
  <si>
    <t>Дата закінчення процедури</t>
  </si>
  <si>
    <t>Дата публікації закупівлі</t>
  </si>
  <si>
    <t>Денис Горбатенко</t>
  </si>
  <si>
    <t>Дн-996</t>
  </si>
  <si>
    <t>Договір діє до:</t>
  </si>
  <si>
    <t>Допорогова закупівля</t>
  </si>
  <si>
    <t>Доступ до мережі інтернет</t>
  </si>
  <si>
    <t>Електрична енергія</t>
  </si>
  <si>
    <t>Електрична енергія; Електрична енергія ; Електрична енергія ; Електрична енергія; Електрична енергія; Електрична енергія; Електрична енергія; Електрична енергія</t>
  </si>
  <si>
    <t>З ПДВ</t>
  </si>
  <si>
    <t>Закупівля без використання електронної системи</t>
  </si>
  <si>
    <t>Засіб КЗІ "SecureToken-337M" (експертгий висновок ДССЗЗІ України № 04/03/02-2332 від 30.06.2017 р.) з ліцензією на програмний продукт "Надійний засіб ЕЦП "CryptoLibV2"</t>
  </si>
  <si>
    <t>К 021:2015: 33920000-5 – Обладнання та приладдя для розтину (Санітарний пакет)</t>
  </si>
  <si>
    <t>КЕП</t>
  </si>
  <si>
    <t>КОМУНАЛЬНЕ ПІДПРИЄМСТВО "ДНІПРОВОДОКАНАЛ" ДНІПРОВСЬКОЇ МІСЬКОЇ РАДИ</t>
  </si>
  <si>
    <t>КОМУНАЛЬНЕ ПІДПРИЄМСТВО "ЕКО ДНІПРО" ДНІПРОВСЬКОЇ МІСЬКОЇ РАДИ</t>
  </si>
  <si>
    <t>КОМУНАЛЬНЕ ПІДПРИЄМСТВО "МІСЬКА РИТУАЛЬНА СЛУЖБА" ДНІПРОВСЬКОЇ МІСЬКОЇ РАДИ</t>
  </si>
  <si>
    <t>КОМУНАЛЬНЕ ПІДПРИЄМСТВО "МУНІЦИПАЛЬНА ВАРТА" ДНІПРОВСЬКОЇ МІСЬКОЇ РАДИ</t>
  </si>
  <si>
    <t>КОМУНАЛЬНЕ ПІДПРИЄМСТВО "РИТУАЛЬНА СЛУЖБА" ДНІПРОВСЬКОЇ МІСЬКОЇ РАДИ</t>
  </si>
  <si>
    <t>КОМУНАЛЬНЕ ПІДПРИЄМСТВО "ТЕПЛОЕНЕРГО" ДНІПРОВСЬКОЇ МІСЬКОЇ РАДИ</t>
  </si>
  <si>
    <t>Класифікатор</t>
  </si>
  <si>
    <t>Код ДК 021:2015:  39290000-1 – Фурнітура різна (Похоронна атрибутика)</t>
  </si>
  <si>
    <t xml:space="preserve">Код ДК 021:2015: 39560000-5 Текстильні вироби різні (Текстильні вироби)
</t>
  </si>
  <si>
    <t xml:space="preserve">Код ДК 021:2015: 50410000-2 Послуги з ремонту і технічного обслуговування вимірювальних, випробувальних і контрольних приладів </t>
  </si>
  <si>
    <t>Код ДК 021:2015: 50410000-2 Послуги з ремонту і технічного обслуговування вимірювальних, випробувальних і контрольних приладів (Опломбування та розпломбування приладів обліку води за адресою:м.Дніпро, вул.Поточна,117А).</t>
  </si>
  <si>
    <t>Код ДК 021:2015: 50410000-2 Послуги з ремонту і технічного обслуговування вимірювальних, випробувальних і контрольних приладів (Повірка приладів обліку води, по вул.Мукачівській, 210).</t>
  </si>
  <si>
    <t>Код ДК 021:2015: 50410000-2 Послуги з ремонту і технічного обслуговування вимірювальних, випробувальних і контрольних приладів.</t>
  </si>
  <si>
    <t>Комбінезон захисний одноразовий з капюшоном (НК 024:2019-58390); Бахіли захисні одноразові, високі (НК 024:2019-61937); Захисні одноразові рукавичкі (100 шт) (НК 024:2019-40548); Захисні маски одноразового користування (НК 024:2019-35177)</t>
  </si>
  <si>
    <t>Комплект підставок Atlantic Universal Modular</t>
  </si>
  <si>
    <t>Контактний телефон переможця тендеру</t>
  </si>
  <si>
    <t>Крок зниження</t>
  </si>
  <si>
    <t>Кількість одиниць</t>
  </si>
  <si>
    <t>Кількість учасників аукціону</t>
  </si>
  <si>
    <t xml:space="preserve">Монтаж та налаштування роутера Mikrotik ; Монтаж та налаштування Wi-Fi точки доступу роутера Mikrotik ; Монтаж та налаштування роутера ; Монтаж та налаштування Wi-Fi точки доступу ; Організація віртуального з’єднання на базі технології VLAN; Моніторинг працездатності обладнання </t>
  </si>
  <si>
    <t>Насос системи охолоджування двигуна ГАЗ 3302-414</t>
  </si>
  <si>
    <t>Номер договору</t>
  </si>
  <si>
    <t>Ні</t>
  </si>
  <si>
    <t>Одиниця виміру</t>
  </si>
  <si>
    <t>Організатор</t>
  </si>
  <si>
    <t>Організатор закупівлі</t>
  </si>
  <si>
    <t>Основний контакт</t>
  </si>
  <si>
    <t>Офісне устаткування та приладдя різне</t>
  </si>
  <si>
    <t>Офісне устаткування та приладдя різне (Папір для друку StoraEnso Zoom А4, 80 г/м² 500 арк., білий)</t>
  </si>
  <si>
    <t>Очікувана вартість закупівлі</t>
  </si>
  <si>
    <t>Очікувана вартість, одиниця</t>
  </si>
  <si>
    <t>ПОЛЯНЧИКОВА ІРИНА ЄВГЕНІВНА</t>
  </si>
  <si>
    <t>ПРИВАТНЕ АКЦІОНЕРНЕ ТОВАРИСТВО "КИЇВСТАР"</t>
  </si>
  <si>
    <t>ПРИВАТНЕ АКЦІОНЕРНЕ ТОВАРИСТВО "СТРАХОВА КОМПАНІЯ "ЄВРОІНС УКРАЇНА"</t>
  </si>
  <si>
    <t>ПРИВАТНЕ ПІДПРИЄМСТВО "ГУАРД-ЕЛІТ"</t>
  </si>
  <si>
    <t>ПУБЛІЧНЕ АКЦІОНЕРНЕ ТОВАРИСТВО "УКРТЕЛЕКОМ"</t>
  </si>
  <si>
    <t>Повірка приладів обліку води Ду-50 мм</t>
  </si>
  <si>
    <t xml:space="preserve">Послуга з постачання теплової енергії </t>
  </si>
  <si>
    <t>Послуги з надання в оренду рухомого майна - торгівельного павільйону</t>
  </si>
  <si>
    <t>Послуги з надання в оренду рухомого майна - торгівельного павільйону.</t>
  </si>
  <si>
    <t>Послуги з питань автоматизованого визначення вартості будівельних робіт при застосуванні ПК АВК-5</t>
  </si>
  <si>
    <t>Послуги з централізованого водовідведення</t>
  </si>
  <si>
    <t xml:space="preserve">Послуги з централізованого водопостачання </t>
  </si>
  <si>
    <t>Послуги телефонного зв'язку  та передачі даних (тарифний план - основний 2); Послуги телефонного зв'язку  та передачі даних (тарифний план - SIP-лінія Офіс); Безумовне перенаправлення виклику на інший номер телефону; Перенаправлення виклику на інший номер телефону при зайнятості абонента; Тимчасова заборона вихідного зв'язку</t>
  </si>
  <si>
    <t>Послуги, які обов'язкові для збереження та підтримки будівель у належному стані та виконання санітарних норм.</t>
  </si>
  <si>
    <t>Постачання програмної продукції у вигляді доступу до онлайн-сервісів та оновлень, та обслуговування програмної продукції (ВАS Бухгалетерія.КОРП).</t>
  </si>
  <si>
    <t>Предмет закупівлі</t>
  </si>
  <si>
    <t>Примірник та пакет оновлень КП "M.e.doc" модуль "Облік ПДВ"; примірник та пакет оновлень КП "M.e.doc" модуль "Звітність"</t>
  </si>
  <si>
    <t>Проведення судової експертизи в цивільних та господарських справах, досліджень та оцінки на замовлення, а саме: 8) експертиза, дослідження транспортних засобів і документів, що їх супрводжують (комплексне), у тому числі: транспортних засобів усіх категрій вітчизняного виробництва та країн СНД або окремих агрегатів: простої складності
Проведення судової експертизи в цивільних та господарських справах, досліджень та оцінки на замовлення, а саме: 8) експертиза, дослідження транспортних засобів і документів, що їх супрводжують (комплексне), у тому числі: транспортних засобів усіх категрій іноземного виробництва або окремих агрегатів: простої складності</t>
  </si>
  <si>
    <t>Пропозиція потенційного переможця (з найменшою ціною) грн</t>
  </si>
  <si>
    <t>Пропозиція потенційного переможця (з найменшою ціною) за одиницю грн</t>
  </si>
  <si>
    <t>РІСІНСЬКА ВІКТОРІЯ ПАВЛІВНА</t>
  </si>
  <si>
    <t>РЕГІОНАЛЬНИЙ СЕРВІСНИЙ ЦЕНТР МВС В ДНІПРОПЕТРОВСЬКІЙ ОБЛАСТІ</t>
  </si>
  <si>
    <t>РН-0010</t>
  </si>
  <si>
    <t>РН-0011</t>
  </si>
  <si>
    <t>РН-0012</t>
  </si>
  <si>
    <t>РНк-15198</t>
  </si>
  <si>
    <t>Реєстрація, перереєстрація колісних транспортних засобів з видачею  свідоцтва про реєстрацію та номерних знаків, зняття з обліку транспортного засобу з видачею облікової картки та номерних знаків для разових поїздок транспортних засобів усіх категорій вітчизняного виробництва та країн СНД@152.63, бланк свідоцтва про реєстрацію ТЗ(2019)@219, державний номерний знак підтип 1-1 авто, реєстрація, перереєстрація колісних транспортних засобів усіх категорій вітчизняного виробництва та країн СНД з видачею свідоцтва про реєстрацію та номерних знаків.</t>
  </si>
  <si>
    <t>Рнк/ДТ-0081861</t>
  </si>
  <si>
    <t>Розрахунок вартості машино-години експлуатації будівельних машин та автотранспорту у 2020 році</t>
  </si>
  <si>
    <t>СОКД-139</t>
  </si>
  <si>
    <t>СТОЛЯРОВ СТАНІСЛАВ МИКОЛАЙОВИЧ</t>
  </si>
  <si>
    <t>Спрощена закупівля</t>
  </si>
  <si>
    <t>Стабілізатор Укртехнологія Norma Exclusive 12000, 12 ступ., 5% похибка, діап.стабіл.120-260В</t>
  </si>
  <si>
    <t>Статус</t>
  </si>
  <si>
    <t>Статус договору</t>
  </si>
  <si>
    <t>Строк поставки до:</t>
  </si>
  <si>
    <t>Строк поставки з:</t>
  </si>
  <si>
    <t>Сума зниження, грн</t>
  </si>
  <si>
    <t>Сума укладеного договору</t>
  </si>
  <si>
    <t>ТОВ "ГЛУСКО-КАРТ УКРАЇНА"</t>
  </si>
  <si>
    <t>ТОВ "ДНІПРОВСЬКІ ЕНЕРГЕТИЧНІ ПОСЛУГИ"</t>
  </si>
  <si>
    <t>ТОВАРИСТВО З ДОДАТКОВОЮ ВІДПОВІДАЛЬНІСТЮ "СТРАХОВА КОМПАНІЯ "Ю.ЕС.АЙ."</t>
  </si>
  <si>
    <t>ТОВАРИСТВО З ОБМЕЖЕНОЮ ВІДПОВІДАЛЬНІСТЮ "ЄВРОТЕХСЕРВІС"</t>
  </si>
  <si>
    <t>ТОВАРИСТВО З ОБМЕЖЕНОЮ ВІДПОВІДАЛЬНІСТЮ "ІТ - СЕРВІС"</t>
  </si>
  <si>
    <t>ТОВАРИСТВО З ОБМЕЖЕНОЮ ВІДПОВІДАЛЬНІСТЮ "АЙТІ УНІВЕРСАЛ"</t>
  </si>
  <si>
    <t>ТОВАРИСТВО З ОБМЕЖЕНОЮ ВІДПОВІДАЛЬНІСТЮ "БІ ДЖІ ЕС КОНСАЛТИНГ"</t>
  </si>
  <si>
    <t>ТОВАРИСТВО З ОБМЕЖЕНОЮ ВІДПОВІДАЛЬНІСТЮ "БІ ДЖІ ЕС СЕРВІС-ЦЕНТР"</t>
  </si>
  <si>
    <t>ТОВАРИСТВО З ОБМЕЖЕНОЮ ВІДПОВІДАЛЬНІСТЮ "БІ ДЖІ ЕС"</t>
  </si>
  <si>
    <t>ТОВАРИСТВО З ОБМЕЖЕНОЮ ВІДПОВІДАЛЬНІСТЮ "ВИРОБНИЧО-КОМЕРЦІЙНЕ ПІДПРИЄМСТВО "БЛІЦ-КОНТАКТ"</t>
  </si>
  <si>
    <t>ТОВАРИСТВО З ОБМЕЖЕНОЮ ВІДПОВІДАЛЬНІСТЮ "ДОБРОБУТ-АВТО"</t>
  </si>
  <si>
    <t>ТОВАРИСТВО З ОБМЕЖЕНОЮ ВІДПОВІДАЛЬНІСТЮ "ЕКОЛОГІЯ-Д"</t>
  </si>
  <si>
    <t>ТОВАРИСТВО З ОБМЕЖЕНОЮ ВІДПОВІДАЛЬНІСТЮ "ЕПІЦЕНТР К"</t>
  </si>
  <si>
    <t>ТОВАРИСТВО З ОБМЕЖЕНОЮ ВІДПОВІДАЛЬНІСТЮ "ЛА СТРАДА"</t>
  </si>
  <si>
    <t>ТОВАРИСТВО З ОБМЕЖЕНОЮ ВІДПОВІДАЛЬНІСТЮ "СІСТЕКС ТЕХНОЛОДЖІ"</t>
  </si>
  <si>
    <t>ТОВАРИСТВО З ОБМЕЖЕНОЮ ВІДПОВІДАЛЬНІСТЮ "ТЕХНОТОРГ-ДОН"</t>
  </si>
  <si>
    <t>ТОВАРИСТВО З ОБМЕЖЕНОЮ ВІДПОВІДАЛЬНІСТЮ "ТОРГОВИЙ ДІМ "СОКОЛ"</t>
  </si>
  <si>
    <t>ТОВАРИСТВО З ОБМЕЖЕНОЮ ВІДПОВІДАЛЬНІСТЮ "УКР КОНСАЛТІНГ ГРУП"</t>
  </si>
  <si>
    <t>ТОВАРИСТВО З ОБМЕЖЕНОЮ ВІДПОВІДАЛЬНІСТЮ "ШТЕМПЕЛЬНО-ГРАВЕРНА МАЙСТЕРНЯ "ЛАЗЕР ЛАЙН"</t>
  </si>
  <si>
    <t>ТОВАРИСТВО З ОБМЕЖЕНОЮ ВІДПОВІДАЛЬНІСТЮ ЛАБОРАТОРІЯ ТЕХНІЧНОГО КОНТРОЛЮ "МЕГАБУДТРАНС"</t>
  </si>
  <si>
    <t>ТОВАРИСТВО З ОБМЕЖЕНОЮ ВІДПОВІДАЛЬНІСТЮ НАУКОВО-ВИРОБНИЧЕ ПІДПРИЄМСТВО "ЕКОПРОМ"</t>
  </si>
  <si>
    <t>ТОВАРИСТВО З ОБМЕЖЕНОЮ ВІДПОВІДАЛЬНІСТЮ НАУКОВО-ВИРОБНИЧЕ ПІДПРИЄМСТВО "ЕКОПРОМ" Дніпровська філія№1</t>
  </si>
  <si>
    <t>ТОВАРИСТВО З ОБМЕЖЕНОЮ ВІДПОВІДАЛЬНІСТЮ ТОРГОВЕЛЬНО-ВИРОБНИЧА ГРУПА "КУНІЦА"</t>
  </si>
  <si>
    <t>ТПВ-21</t>
  </si>
  <si>
    <t xml:space="preserve">Табличка намогильна пластикова ; Табличка намогильна металева </t>
  </si>
  <si>
    <t>Так</t>
  </si>
  <si>
    <t>Текстильні вироби</t>
  </si>
  <si>
    <t>Текстильні робочі рукавиці ; Тканина рушникова ; Хустка головна квадратна; Хустка головна трикутна; Хустка носова; Сукня обрядова   ; Чоловічий обрядовий костюм; Капці текстильні обрядові</t>
  </si>
  <si>
    <t>Текстильні робочі рукавиці ; Тканина рушникова; Хустка головна квадратна; Хустка головна трикутна; Хустка носова; Сукня обрядова   ; Чоловічий обрядовий костюм; Капці текстильні обрядові</t>
  </si>
  <si>
    <t>Тетяна Задоя</t>
  </si>
  <si>
    <t xml:space="preserve">Технічний огляд технологічного транспорту перед реєстрацією в кількості 9 одиниць </t>
  </si>
  <si>
    <t>Тип процедури</t>
  </si>
  <si>
    <t>Товариство з обмеженою відповідальністю «Торговельна компанія «ЮЛІС»</t>
  </si>
  <si>
    <t>Труна необбита №1 (2019);  Труна необбита №2 (2019) ; Труна 4-х гр. №1(2020); Труна 4-х гр. №2(2020); Труна 4-х гр. №3(2020); Труна 4-х гр. №4(2020); Труна 4-х гр. №5(2020); Труна 4-х гр. №6(2020); Труна 4-х гр. №7(2020); Труна 4-х гр. №8(2020); Труна 4-х гр. №9(2020); Труна 4-х гр. №10(2020); Труна 4-х гр. №11(2020); Труна 6-х гр. №1(2020); Труна 6-х гр. №2(2020); Труна 6-х гр. №3(2020) ; Труна 6-х гр. №4(2020) ; Труна 6-х гр. №5(2020) ; Труна 6-х гр. №6(2020) ; Труна 6-х гр. №7(2020) ; Труна лакована №1 (2020); Труна лакована №2 (2020); Труна лакована №3 (2020); Труна лакована №4 (2020); Труна лакована №5 (2020); Труна лакована №6 (2020); Труна лакована №7 (2020); Труна лакована №8 (2020); Труна лакована №9 (2020); Труна лакована №10 (2020); Труна лакована №11 (2020); Вінок 1 (2020); Вінок 2 (2020); Вінок 3 (2020); Вінок 4 (2020); Вінок 5 (2020); Вінок 6 (2020); Вінок 7 (2020); Вінок 8 (2020); Вінок 9 (2020); Вінок 10 (2020); Вінок 11 (2020); Вінок 12 (2020); Вінок 13 (2020); Хрест №1 (2020); Хрест №2 (2020); Хрест №3 (2020); Хрест №4 (2020); Хрест №5 (2020); Хрест №6 (2020); Хрест №7 (2020); Хрест №8 (2020); Хрест №9 (2020); Поховальний набір (2020); Хрестик на труну (2020); Лампадка №2(2020); Покривало №1 (2020); Покривало №2 (2020); Покривало з наволочкою (2020); Покривало Еліт (2020); Серветка  №1 (2020); Серветка  №2 (2020); Подушка в труну (2020); Наволочка на подушку в труну (2020); Простирадло (2020); Рушник №1 (2020); Рушник №2 (2020)</t>
  </si>
  <si>
    <t>Труна необбита №1 (2019); Труна необбита №2 (2019); Труна 4-х гр. №1(2020); Труна 4-х гр. №2(2020); Труна 4-х гр. №3(2020); Труна 4-х гр. №4(2020); Труна 4-х гр. №5(2020); Труна 4-х гр. №6(2020); Труна 4-х гр. №7(2020); Труна 4-х гр. №8(2020); Труна 4-х гр. №9(2020); Труна 4-х гр. №10(2020); Труна 4-х гр. №11(2020); Труна 6-х гр. №1(2020); Труна 6-х гр. №2(2020); Труна 6-х гр. №3(2020) ; Труна 6-х гр. №4(2020) ; Труна 6-х гр. №5(2020) ; Труна 6-х гр. №6(2020) ; Труна 6-х гр. №7(2020) ; Труна лакована №1 (2020); Труна лакована №2 (2020); Труна лакована №3 (2020); Труна лакована №4 (2020); Труна лакована №5 (2020); Труна лакована №6 (2020); Труна лакована №7 (2020); Труна лакована №8 (2020); Труна лакована №9 (2020); Труна лакована №10 (2020); Труна лакована №11 (2020); Вінок 1 (2020); Вінок 2 (2020); Вінок 3 (2020); Вінок 4 (2020); Вінок 5 (2020); Вінок 6 (2020); Вінок 7 (2020); Вінок 8 (2020); Вінок 9 (2020); Вінок 10 (2020); Вінок 11 (2020); Вінок 12 (2020); Вінок 13 (2020); Хрест №1 (2020); Хрест №2 (2020); Хрест №3 (2020); Хрест №4 (2020); Хрест №5 (2020); Хрест №6 (2020); Хрест №7 (2020); Хрест №8 (2020); Хрест №9 (2020); Поховальний набір (2020); Хрестик на труну (2020); Лампадка №2(2020); Покривало №1 (2020); Покривало №2 (2020); Покривало з наволочкою (2020); Покривало Еліт (2020); Серветка  №1 (2020); Серветка  №2 (2020); Подушка в труну (2020); Наволочка на подушку в труну (2020); Простирадло (2020); Рушник №1 (2020); Рушник №2 (2020)</t>
  </si>
  <si>
    <t>Узагальнена назва закупівлі</t>
  </si>
  <si>
    <t>ФОП Рісінська Вікторія Павлівна</t>
  </si>
  <si>
    <t>ФОП Столяров Станіслав Миколайович</t>
  </si>
  <si>
    <t>Фактичний переможець</t>
  </si>
  <si>
    <t>Фізична особа - Пшенічніков Артем Сергійович</t>
  </si>
  <si>
    <t>Фізична особа Шмельов Сергій Михайлович</t>
  </si>
  <si>
    <t>Фізична особа-підприємець Горчилін Андрій Володимирович</t>
  </si>
  <si>
    <t>Фізична особа-підприємець Лазебний Дмитро Володимирович</t>
  </si>
  <si>
    <t>Фізична особа-підприємець РУДЕНКО БОГДАН ВАЛЕРІЙОВИЧ</t>
  </si>
  <si>
    <t>Фізична особа-підприємець Руденко Богдан Валерійович</t>
  </si>
  <si>
    <t>Фізична особа-підприємець СТОЛЯРОВ СТАНІСЛАВ МИКОЛАЙОВИЧ</t>
  </si>
  <si>
    <t>Фізична особа-підприємець Яценко Наталя Юріївна</t>
  </si>
  <si>
    <t>Ц-40/03/2020</t>
  </si>
  <si>
    <t>ЧВ-Конвектор електричний Atlantic F129 CMG-BD1 (2000Bt)</t>
  </si>
  <si>
    <t>ЧВ-двері вхідні металеві К-418 Гладка/Венге темний (Кале) 840 мм праві; Вагонка МДФ ТМ ОМІС Тріумф МДФ-Дуб арктік-2600х238х6.00 мм (уп.5 шт.=3,094 кв.м); Плитка д/стелі ЛАГОМ510 (уп.8шт=2кв.м)/пресована; Покриття для підлоги ПВХ Геліос Гренада 3м; Компакт Меріда з кр з мікроліфтом; Раковина модель AUDI (40х22см) білий; ЧВ-Зміш.ДІНАМІК умив.нерж.б/пр. MXIN0420; Світильник світлодіодний HOPPEN HLS-36 36W 4500K; Шнур ШВВП 2х1,0 Expert Power; Шнур ШВВП 2х2,5 Expert Power; Полотно двернеCortex TM OMIC 800мм deco 09 ПО Дуб Bianco Line; Короб МДФ п/д Cortex TM OMIC 80х33мм(кмпл)Дуб Bianco Line; Наличник Cortex TM OMIC прямокутний 2200х70мм Дуб Bianco Line</t>
  </si>
  <si>
    <t>ЧВ-прожектор LED HOPFEN TA 11-50W 5200K</t>
  </si>
  <si>
    <t>аукціон не передбачено</t>
  </si>
  <si>
    <t>аукціон не проводився</t>
  </si>
  <si>
    <t>година</t>
  </si>
  <si>
    <t>завершено</t>
  </si>
  <si>
    <t>закупівля не відбулась</t>
  </si>
  <si>
    <t>комплект</t>
  </si>
  <si>
    <t>кілограми</t>
  </si>
  <si>
    <t>кілька позицій</t>
  </si>
  <si>
    <t>метр кубічний</t>
  </si>
  <si>
    <t>метр погонний</t>
  </si>
  <si>
    <t>найменувань</t>
  </si>
  <si>
    <t>не указано</t>
  </si>
  <si>
    <t>одиниця</t>
  </si>
  <si>
    <t>очікує підпису</t>
  </si>
  <si>
    <t>пачка</t>
  </si>
  <si>
    <t>послуга</t>
  </si>
  <si>
    <t>послуги з надання в аренду рухомого майна - торгівельного павільйону, загальною площею 26 кв.м.</t>
  </si>
  <si>
    <t>послуги з централізованого водопостачання</t>
  </si>
  <si>
    <t>примірник та пакет оновлень КП "M.e.doc" модуль "Інтеграція з обліковими системами"</t>
  </si>
  <si>
    <t>підписано</t>
  </si>
  <si>
    <t>скасована</t>
  </si>
  <si>
    <t>тимчасова споруда побутового призначення</t>
  </si>
  <si>
    <t>тонни</t>
  </si>
  <si>
    <t>штуки</t>
  </si>
  <si>
    <t xml:space="preserve">№ 1 </t>
  </si>
  <si>
    <t xml:space="preserve">№ 376 </t>
  </si>
  <si>
    <t>№ 41</t>
  </si>
  <si>
    <t>№ 821</t>
  </si>
  <si>
    <t>№117002-23104575672</t>
  </si>
  <si>
    <t>№15</t>
  </si>
  <si>
    <t>№166</t>
  </si>
  <si>
    <t>№19</t>
  </si>
  <si>
    <t>№25</t>
  </si>
  <si>
    <t>№3</t>
  </si>
  <si>
    <t>№31</t>
  </si>
  <si>
    <t>№32</t>
  </si>
  <si>
    <t>№82</t>
  </si>
  <si>
    <t>№83</t>
  </si>
  <si>
    <t>№9</t>
  </si>
  <si>
    <t>№ДА-0792-001099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</si>
</sst>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dd\.mm\.yyyy"/>
    <numFmt numFmtId="166" formatCode="dd\.mm\.yyyy\ hh:mm"/>
  </numFmts>
  <fonts count="4" x14ac:knownFonts="1">
    <font>
      <sz val="11"/>
      <color theme="1"/>
      <name val="Calibri"/>
      <family val="2"/>
      <scheme val="minor"/>
    </font>
    <font>
      <sz val="10"/>
      <color rgb="FF000000"/>
      <name val="Calibri"/>
      <family val="2"/>
    </font>
    <font>
      <sz val="10"/>
      <color rgb="FF0000FF"/>
      <name val="Calibri"/>
      <family val="2"/>
    </font>
    <font>
      <b/>
      <sz val="10"/>
      <color rgb="FFFFFFFF"/>
      <name val="Calibri"/>
      <family val="2"/>
    </font>
  </fonts>
  <fills count="3">
    <fill>
      <patternFill patternType="none"/>
    </fill>
    <fill>
      <patternFill patternType="gray125"/>
    </fill>
    <fill>
      <patternFill patternType="solid">
        <fgColor rgb="FF008000"/>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8">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wrapText="1"/>
    </xf>
    <xf numFmtId="1" fontId="1" fillId="0" borderId="0" xfId="0" applyNumberFormat="1" applyFont="1"/>
    <xf numFmtId="165" fontId="1" fillId="0" borderId="0" xfId="0" applyNumberFormat="1" applyFont="1"/>
    <xf numFmtId="4" fontId="1" fillId="0" borderId="0" xfId="0" applyNumberFormat="1" applyFont="1"/>
    <xf numFmtId="166" fontId="1" fillId="0" borderId="0" xfId="0" applyNumberFormat="1"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my.zakupki.prom.ua/remote/dispatcher/state_purchase_view/17309164" TargetMode="External"/><Relationship Id="rId18" Type="http://schemas.openxmlformats.org/officeDocument/2006/relationships/hyperlink" Target="https://my.zakupki.prom.ua/remote/dispatcher/state_purchase_view/17783306" TargetMode="External"/><Relationship Id="rId26" Type="http://schemas.openxmlformats.org/officeDocument/2006/relationships/hyperlink" Target="https://my.zakupki.prom.ua/remote/dispatcher/state_purchase_view/17665506" TargetMode="External"/><Relationship Id="rId39" Type="http://schemas.openxmlformats.org/officeDocument/2006/relationships/hyperlink" Target="https://my.zakupki.prom.ua/remote/dispatcher/state_purchase_view/22016188" TargetMode="External"/><Relationship Id="rId21" Type="http://schemas.openxmlformats.org/officeDocument/2006/relationships/hyperlink" Target="https://my.zakupki.prom.ua/remote/dispatcher/state_purchase_view/22426840" TargetMode="External"/><Relationship Id="rId34" Type="http://schemas.openxmlformats.org/officeDocument/2006/relationships/hyperlink" Target="https://my.zakupki.prom.ua/remote/dispatcher/state_purchase_view/17761049" TargetMode="External"/><Relationship Id="rId42" Type="http://schemas.openxmlformats.org/officeDocument/2006/relationships/hyperlink" Target="https://my.zakupki.prom.ua/remote/dispatcher/state_purchase_view/18069723" TargetMode="External"/><Relationship Id="rId47" Type="http://schemas.openxmlformats.org/officeDocument/2006/relationships/hyperlink" Target="https://my.zakupki.prom.ua/remote/dispatcher/state_purchase_view/17290667" TargetMode="External"/><Relationship Id="rId50" Type="http://schemas.openxmlformats.org/officeDocument/2006/relationships/hyperlink" Target="https://my.zakupki.prom.ua/remote/dispatcher/state_purchase_view/18312772" TargetMode="External"/><Relationship Id="rId55" Type="http://schemas.openxmlformats.org/officeDocument/2006/relationships/hyperlink" Target="https://my.zakupki.prom.ua/remote/dispatcher/state_purchase_view/20022386" TargetMode="External"/><Relationship Id="rId63" Type="http://schemas.openxmlformats.org/officeDocument/2006/relationships/hyperlink" Target="https://my.zakupki.prom.ua/remote/dispatcher/state_purchase_view/18525442" TargetMode="External"/><Relationship Id="rId68" Type="http://schemas.openxmlformats.org/officeDocument/2006/relationships/hyperlink" Target="https://my.zakupki.prom.ua/remote/dispatcher/state_purchase_view/16860888" TargetMode="External"/><Relationship Id="rId76" Type="http://schemas.openxmlformats.org/officeDocument/2006/relationships/hyperlink" Target="https://my.zakupki.prom.ua/remote/dispatcher/state_purchase_view/17677137" TargetMode="External"/><Relationship Id="rId84" Type="http://schemas.openxmlformats.org/officeDocument/2006/relationships/hyperlink" Target="https://my.zakupki.prom.ua/remote/dispatcher/state_purchase_view/22018039" TargetMode="External"/><Relationship Id="rId89" Type="http://schemas.openxmlformats.org/officeDocument/2006/relationships/hyperlink" Target="https://my.zakupki.prom.ua/remote/dispatcher/state_purchase_view/17178247" TargetMode="External"/><Relationship Id="rId7" Type="http://schemas.openxmlformats.org/officeDocument/2006/relationships/hyperlink" Target="https://my.zakupki.prom.ua/remote/dispatcher/state_purchase_view/18227915" TargetMode="External"/><Relationship Id="rId71" Type="http://schemas.openxmlformats.org/officeDocument/2006/relationships/hyperlink" Target="https://my.zakupki.prom.ua/remote/dispatcher/state_purchase_view/17359290" TargetMode="External"/><Relationship Id="rId92" Type="http://schemas.openxmlformats.org/officeDocument/2006/relationships/hyperlink" Target="https://my.zakupki.prom.ua/remote/dispatcher/state_purchase_view/20914173" TargetMode="External"/><Relationship Id="rId2" Type="http://schemas.openxmlformats.org/officeDocument/2006/relationships/hyperlink" Target="https://my.zakupki.prom.ua/remote/dispatcher/state_purchase_view/22725655" TargetMode="External"/><Relationship Id="rId16" Type="http://schemas.openxmlformats.org/officeDocument/2006/relationships/hyperlink" Target="https://my.zakupki.prom.ua/remote/dispatcher/state_purchase_view/19721958" TargetMode="External"/><Relationship Id="rId29" Type="http://schemas.openxmlformats.org/officeDocument/2006/relationships/hyperlink" Target="https://my.zakupki.prom.ua/remote/dispatcher/state_purchase_view/21430980" TargetMode="External"/><Relationship Id="rId11" Type="http://schemas.openxmlformats.org/officeDocument/2006/relationships/hyperlink" Target="https://my.zakupki.prom.ua/remote/dispatcher/state_purchase_view/21219765" TargetMode="External"/><Relationship Id="rId24" Type="http://schemas.openxmlformats.org/officeDocument/2006/relationships/hyperlink" Target="https://my.zakupki.prom.ua/remote/dispatcher/state_purchase_view/18090045" TargetMode="External"/><Relationship Id="rId32" Type="http://schemas.openxmlformats.org/officeDocument/2006/relationships/hyperlink" Target="https://my.zakupki.prom.ua/remote/dispatcher/state_purchase_view/18026061" TargetMode="External"/><Relationship Id="rId37" Type="http://schemas.openxmlformats.org/officeDocument/2006/relationships/hyperlink" Target="https://my.zakupki.prom.ua/remote/dispatcher/state_purchase_view/17143981" TargetMode="External"/><Relationship Id="rId40" Type="http://schemas.openxmlformats.org/officeDocument/2006/relationships/hyperlink" Target="https://my.zakupki.prom.ua/remote/dispatcher/state_purchase_view/20920069" TargetMode="External"/><Relationship Id="rId45" Type="http://schemas.openxmlformats.org/officeDocument/2006/relationships/hyperlink" Target="https://my.zakupki.prom.ua/remote/dispatcher/state_purchase_view/22542595" TargetMode="External"/><Relationship Id="rId53" Type="http://schemas.openxmlformats.org/officeDocument/2006/relationships/hyperlink" Target="https://my.zakupki.prom.ua/remote/dispatcher/state_purchase_view/22716364" TargetMode="External"/><Relationship Id="rId58" Type="http://schemas.openxmlformats.org/officeDocument/2006/relationships/hyperlink" Target="https://my.zakupki.prom.ua/remote/dispatcher/state_purchase_view/16823590" TargetMode="External"/><Relationship Id="rId66" Type="http://schemas.openxmlformats.org/officeDocument/2006/relationships/hyperlink" Target="https://my.zakupki.prom.ua/remote/dispatcher/state_purchase_view/19390406" TargetMode="External"/><Relationship Id="rId74" Type="http://schemas.openxmlformats.org/officeDocument/2006/relationships/hyperlink" Target="https://my.zakupki.prom.ua/remote/dispatcher/state_purchase_view/21653061" TargetMode="External"/><Relationship Id="rId79" Type="http://schemas.openxmlformats.org/officeDocument/2006/relationships/hyperlink" Target="https://my.zakupki.prom.ua/remote/dispatcher/state_purchase_view/20953580" TargetMode="External"/><Relationship Id="rId87" Type="http://schemas.openxmlformats.org/officeDocument/2006/relationships/hyperlink" Target="https://my.zakupki.prom.ua/remote/dispatcher/state_purchase_view/18039421" TargetMode="External"/><Relationship Id="rId5" Type="http://schemas.openxmlformats.org/officeDocument/2006/relationships/hyperlink" Target="https://my.zakupki.prom.ua/remote/dispatcher/state_purchase_view/18553382" TargetMode="External"/><Relationship Id="rId61" Type="http://schemas.openxmlformats.org/officeDocument/2006/relationships/hyperlink" Target="https://my.zakupki.prom.ua/remote/dispatcher/state_purchase_view/17479792" TargetMode="External"/><Relationship Id="rId82" Type="http://schemas.openxmlformats.org/officeDocument/2006/relationships/hyperlink" Target="https://my.zakupki.prom.ua/remote/dispatcher/state_purchase_view/18592015" TargetMode="External"/><Relationship Id="rId90" Type="http://schemas.openxmlformats.org/officeDocument/2006/relationships/hyperlink" Target="https://my.zakupki.prom.ua/remote/dispatcher/state_purchase_view/17410652" TargetMode="External"/><Relationship Id="rId19" Type="http://schemas.openxmlformats.org/officeDocument/2006/relationships/hyperlink" Target="https://my.zakupki.prom.ua/remote/dispatcher/state_purchase_view/18443942" TargetMode="External"/><Relationship Id="rId14" Type="http://schemas.openxmlformats.org/officeDocument/2006/relationships/hyperlink" Target="https://my.zakupki.prom.ua/remote/dispatcher/state_purchase_view/17635012" TargetMode="External"/><Relationship Id="rId22" Type="http://schemas.openxmlformats.org/officeDocument/2006/relationships/hyperlink" Target="https://my.zakupki.prom.ua/remote/dispatcher/state_purchase_view/22124267" TargetMode="External"/><Relationship Id="rId27" Type="http://schemas.openxmlformats.org/officeDocument/2006/relationships/hyperlink" Target="https://my.zakupki.prom.ua/remote/dispatcher/state_purchase_view/21415550" TargetMode="External"/><Relationship Id="rId30" Type="http://schemas.openxmlformats.org/officeDocument/2006/relationships/hyperlink" Target="https://my.zakupki.prom.ua/remote/dispatcher/state_purchase_view/17928196" TargetMode="External"/><Relationship Id="rId35" Type="http://schemas.openxmlformats.org/officeDocument/2006/relationships/hyperlink" Target="https://my.zakupki.prom.ua/remote/dispatcher/state_purchase_view/17833146" TargetMode="External"/><Relationship Id="rId43" Type="http://schemas.openxmlformats.org/officeDocument/2006/relationships/hyperlink" Target="https://my.zakupki.prom.ua/remote/dispatcher/state_purchase_view/22480348" TargetMode="External"/><Relationship Id="rId48" Type="http://schemas.openxmlformats.org/officeDocument/2006/relationships/hyperlink" Target="https://my.zakupki.prom.ua/remote/dispatcher/state_purchase_view/17358904" TargetMode="External"/><Relationship Id="rId56" Type="http://schemas.openxmlformats.org/officeDocument/2006/relationships/hyperlink" Target="https://my.zakupki.prom.ua/remote/dispatcher/state_purchase_view/21438820" TargetMode="External"/><Relationship Id="rId64" Type="http://schemas.openxmlformats.org/officeDocument/2006/relationships/hyperlink" Target="https://my.zakupki.prom.ua/remote/dispatcher/state_purchase_view/22037314" TargetMode="External"/><Relationship Id="rId69" Type="http://schemas.openxmlformats.org/officeDocument/2006/relationships/hyperlink" Target="https://my.zakupki.prom.ua/remote/dispatcher/state_purchase_view/18013044" TargetMode="External"/><Relationship Id="rId77" Type="http://schemas.openxmlformats.org/officeDocument/2006/relationships/hyperlink" Target="https://my.zakupki.prom.ua/remote/dispatcher/state_purchase_view/21416720" TargetMode="External"/><Relationship Id="rId8" Type="http://schemas.openxmlformats.org/officeDocument/2006/relationships/hyperlink" Target="https://my.zakupki.prom.ua/remote/dispatcher/state_purchase_view/21910924" TargetMode="External"/><Relationship Id="rId51" Type="http://schemas.openxmlformats.org/officeDocument/2006/relationships/hyperlink" Target="https://my.zakupki.prom.ua/remote/dispatcher/state_purchase_view/17013394" TargetMode="External"/><Relationship Id="rId72" Type="http://schemas.openxmlformats.org/officeDocument/2006/relationships/hyperlink" Target="https://my.zakupki.prom.ua/remote/dispatcher/state_purchase_view/17358494" TargetMode="External"/><Relationship Id="rId80" Type="http://schemas.openxmlformats.org/officeDocument/2006/relationships/hyperlink" Target="https://my.zakupki.prom.ua/remote/dispatcher/state_purchase_view/17342571" TargetMode="External"/><Relationship Id="rId85" Type="http://schemas.openxmlformats.org/officeDocument/2006/relationships/hyperlink" Target="https://my.zakupki.prom.ua/remote/dispatcher/state_purchase_view/17144727" TargetMode="External"/><Relationship Id="rId3" Type="http://schemas.openxmlformats.org/officeDocument/2006/relationships/hyperlink" Target="https://my.zakupki.prom.ua/remote/dispatcher/state_purchase_view/22747859" TargetMode="External"/><Relationship Id="rId12" Type="http://schemas.openxmlformats.org/officeDocument/2006/relationships/hyperlink" Target="https://my.zakupki.prom.ua/remote/dispatcher/state_purchase_view/17446730" TargetMode="External"/><Relationship Id="rId17" Type="http://schemas.openxmlformats.org/officeDocument/2006/relationships/hyperlink" Target="https://my.zakupki.prom.ua/remote/dispatcher/state_purchase_view/22752034" TargetMode="External"/><Relationship Id="rId25" Type="http://schemas.openxmlformats.org/officeDocument/2006/relationships/hyperlink" Target="https://my.zakupki.prom.ua/remote/dispatcher/state_purchase_view/18027359" TargetMode="External"/><Relationship Id="rId33" Type="http://schemas.openxmlformats.org/officeDocument/2006/relationships/hyperlink" Target="https://my.zakupki.prom.ua/remote/dispatcher/state_purchase_view/17617725" TargetMode="External"/><Relationship Id="rId38" Type="http://schemas.openxmlformats.org/officeDocument/2006/relationships/hyperlink" Target="https://my.zakupki.prom.ua/remote/dispatcher/state_purchase_view/19450557" TargetMode="External"/><Relationship Id="rId46" Type="http://schemas.openxmlformats.org/officeDocument/2006/relationships/hyperlink" Target="https://my.zakupki.prom.ua/remote/dispatcher/state_purchase_view/22428183" TargetMode="External"/><Relationship Id="rId59" Type="http://schemas.openxmlformats.org/officeDocument/2006/relationships/hyperlink" Target="https://my.zakupki.prom.ua/remote/dispatcher/state_purchase_view/17427504" TargetMode="External"/><Relationship Id="rId67" Type="http://schemas.openxmlformats.org/officeDocument/2006/relationships/hyperlink" Target="https://my.zakupki.prom.ua/remote/dispatcher/state_purchase_view/21219721" TargetMode="External"/><Relationship Id="rId20" Type="http://schemas.openxmlformats.org/officeDocument/2006/relationships/hyperlink" Target="https://my.zakupki.prom.ua/remote/dispatcher/state_purchase_view/19672945" TargetMode="External"/><Relationship Id="rId41" Type="http://schemas.openxmlformats.org/officeDocument/2006/relationships/hyperlink" Target="https://my.zakupki.prom.ua/remote/dispatcher/state_purchase_view/17821893" TargetMode="External"/><Relationship Id="rId54" Type="http://schemas.openxmlformats.org/officeDocument/2006/relationships/hyperlink" Target="https://my.zakupki.prom.ua/remote/dispatcher/state_purchase_view/22288450" TargetMode="External"/><Relationship Id="rId62" Type="http://schemas.openxmlformats.org/officeDocument/2006/relationships/hyperlink" Target="https://my.zakupki.prom.ua/remote/dispatcher/state_purchase_view/17928517" TargetMode="External"/><Relationship Id="rId70" Type="http://schemas.openxmlformats.org/officeDocument/2006/relationships/hyperlink" Target="https://my.zakupki.prom.ua/remote/dispatcher/state_purchase_view/17194584" TargetMode="External"/><Relationship Id="rId75" Type="http://schemas.openxmlformats.org/officeDocument/2006/relationships/hyperlink" Target="https://my.zakupki.prom.ua/remote/dispatcher/state_purchase_view/22469386" TargetMode="External"/><Relationship Id="rId83" Type="http://schemas.openxmlformats.org/officeDocument/2006/relationships/hyperlink" Target="https://my.zakupki.prom.ua/remote/dispatcher/state_purchase_view/17911745" TargetMode="External"/><Relationship Id="rId88" Type="http://schemas.openxmlformats.org/officeDocument/2006/relationships/hyperlink" Target="https://my.zakupki.prom.ua/remote/dispatcher/state_purchase_view/22331032" TargetMode="External"/><Relationship Id="rId91" Type="http://schemas.openxmlformats.org/officeDocument/2006/relationships/hyperlink" Target="https://my.zakupki.prom.ua/remote/dispatcher/state_purchase_view/18231203" TargetMode="External"/><Relationship Id="rId1" Type="http://schemas.openxmlformats.org/officeDocument/2006/relationships/hyperlink" Target="https://my.zakupki.prom.ua/remote/dispatcher/state_purchase_view/22012158" TargetMode="External"/><Relationship Id="rId6" Type="http://schemas.openxmlformats.org/officeDocument/2006/relationships/hyperlink" Target="https://my.zakupki.prom.ua/remote/dispatcher/state_purchase_view/18291809" TargetMode="External"/><Relationship Id="rId15" Type="http://schemas.openxmlformats.org/officeDocument/2006/relationships/hyperlink" Target="https://my.zakupki.prom.ua/remote/dispatcher/state_purchase_view/17677860" TargetMode="External"/><Relationship Id="rId23" Type="http://schemas.openxmlformats.org/officeDocument/2006/relationships/hyperlink" Target="https://my.zakupki.prom.ua/remote/dispatcher/state_purchase_view/17111196" TargetMode="External"/><Relationship Id="rId28" Type="http://schemas.openxmlformats.org/officeDocument/2006/relationships/hyperlink" Target="https://my.zakupki.prom.ua/remote/dispatcher/state_purchase_view/21414771" TargetMode="External"/><Relationship Id="rId36" Type="http://schemas.openxmlformats.org/officeDocument/2006/relationships/hyperlink" Target="https://my.zakupki.prom.ua/remote/dispatcher/state_purchase_view/18039974" TargetMode="External"/><Relationship Id="rId49" Type="http://schemas.openxmlformats.org/officeDocument/2006/relationships/hyperlink" Target="https://my.zakupki.prom.ua/remote/dispatcher/state_purchase_view/17509758" TargetMode="External"/><Relationship Id="rId57" Type="http://schemas.openxmlformats.org/officeDocument/2006/relationships/hyperlink" Target="https://my.zakupki.prom.ua/remote/dispatcher/state_purchase_view/22758105" TargetMode="External"/><Relationship Id="rId10" Type="http://schemas.openxmlformats.org/officeDocument/2006/relationships/hyperlink" Target="https://my.zakupki.prom.ua/remote/dispatcher/state_purchase_view/22834128" TargetMode="External"/><Relationship Id="rId31" Type="http://schemas.openxmlformats.org/officeDocument/2006/relationships/hyperlink" Target="https://my.zakupki.prom.ua/remote/dispatcher/state_purchase_view/18198552" TargetMode="External"/><Relationship Id="rId44" Type="http://schemas.openxmlformats.org/officeDocument/2006/relationships/hyperlink" Target="https://my.zakupki.prom.ua/remote/dispatcher/state_purchase_view/21435305" TargetMode="External"/><Relationship Id="rId52" Type="http://schemas.openxmlformats.org/officeDocument/2006/relationships/hyperlink" Target="https://my.zakupki.prom.ua/remote/dispatcher/state_purchase_view/19773552" TargetMode="External"/><Relationship Id="rId60" Type="http://schemas.openxmlformats.org/officeDocument/2006/relationships/hyperlink" Target="https://my.zakupki.prom.ua/remote/dispatcher/state_purchase_view/17445211" TargetMode="External"/><Relationship Id="rId65" Type="http://schemas.openxmlformats.org/officeDocument/2006/relationships/hyperlink" Target="https://my.zakupki.prom.ua/remote/dispatcher/state_purchase_view/20004536" TargetMode="External"/><Relationship Id="rId73" Type="http://schemas.openxmlformats.org/officeDocument/2006/relationships/hyperlink" Target="https://my.zakupki.prom.ua/remote/dispatcher/state_purchase_view/17911239" TargetMode="External"/><Relationship Id="rId78" Type="http://schemas.openxmlformats.org/officeDocument/2006/relationships/hyperlink" Target="https://my.zakupki.prom.ua/remote/dispatcher/state_purchase_view/19883602" TargetMode="External"/><Relationship Id="rId81" Type="http://schemas.openxmlformats.org/officeDocument/2006/relationships/hyperlink" Target="https://my.zakupki.prom.ua/remote/dispatcher/state_purchase_view/17430741" TargetMode="External"/><Relationship Id="rId86" Type="http://schemas.openxmlformats.org/officeDocument/2006/relationships/hyperlink" Target="https://my.zakupki.prom.ua/remote/dispatcher/state_purchase_view/17409632" TargetMode="External"/><Relationship Id="rId4" Type="http://schemas.openxmlformats.org/officeDocument/2006/relationships/hyperlink" Target="https://my.zakupki.prom.ua/remote/dispatcher/state_purchase_view/18104444" TargetMode="External"/><Relationship Id="rId9" Type="http://schemas.openxmlformats.org/officeDocument/2006/relationships/hyperlink" Target="https://my.zakupki.prom.ua/remote/dispatcher/state_purchase_view/214316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3"/>
  <sheetViews>
    <sheetView tabSelected="1" topLeftCell="C1" workbookViewId="0">
      <pane ySplit="1" topLeftCell="A29" activePane="bottomLeft" state="frozen"/>
      <selection pane="bottomLeft" activeCell="AI1" sqref="AI1:AK1048576"/>
    </sheetView>
  </sheetViews>
  <sheetFormatPr defaultColWidth="11.07421875" defaultRowHeight="14.15" x14ac:dyDescent="0.4"/>
  <cols>
    <col min="1" max="1" width="25"/>
    <col min="2" max="4" width="35"/>
    <col min="5" max="5" width="30"/>
    <col min="6" max="6" width="5"/>
    <col min="7" max="7" width="30"/>
    <col min="8" max="8" width="15"/>
    <col min="9" max="10" width="20"/>
    <col min="11" max="11" width="10"/>
    <col min="12" max="12" width="25"/>
    <col min="13" max="13" width="10"/>
    <col min="14" max="14" width="15"/>
    <col min="15" max="15" width="10"/>
    <col min="16" max="18" width="15"/>
    <col min="19" max="19" width="10"/>
    <col min="20" max="22" width="15"/>
    <col min="23" max="23" width="20"/>
    <col min="24" max="24" width="15"/>
    <col min="25" max="25" width="10"/>
    <col min="26" max="26" width="15"/>
    <col min="27" max="27" width="20"/>
    <col min="28" max="30" width="15"/>
    <col min="31" max="32" width="10"/>
    <col min="33" max="33" width="15"/>
    <col min="34" max="34" width="10"/>
  </cols>
  <sheetData>
    <row r="1" spans="1:34" ht="78.25" thickBot="1" x14ac:dyDescent="0.45">
      <c r="A1" s="3" t="s">
        <v>224</v>
      </c>
      <c r="B1" s="3" t="s">
        <v>462</v>
      </c>
      <c r="C1" s="3" t="s">
        <v>403</v>
      </c>
      <c r="D1" s="3" t="s">
        <v>363</v>
      </c>
      <c r="E1" s="3" t="s">
        <v>458</v>
      </c>
      <c r="F1" s="3" t="s">
        <v>356</v>
      </c>
      <c r="G1" s="3" t="s">
        <v>381</v>
      </c>
      <c r="H1" s="3" t="s">
        <v>222</v>
      </c>
      <c r="I1" s="3" t="s">
        <v>382</v>
      </c>
      <c r="J1" s="3" t="s">
        <v>383</v>
      </c>
      <c r="K1" s="3" t="s">
        <v>344</v>
      </c>
      <c r="L1" s="3" t="s">
        <v>342</v>
      </c>
      <c r="M1" s="3" t="s">
        <v>375</v>
      </c>
      <c r="N1" s="3" t="s">
        <v>386</v>
      </c>
      <c r="O1" s="3" t="s">
        <v>374</v>
      </c>
      <c r="P1" s="3" t="s">
        <v>387</v>
      </c>
      <c r="Q1" s="3" t="s">
        <v>380</v>
      </c>
      <c r="R1" s="3" t="s">
        <v>373</v>
      </c>
      <c r="S1" s="3" t="s">
        <v>229</v>
      </c>
      <c r="T1" s="3" t="s">
        <v>352</v>
      </c>
      <c r="U1" s="3" t="s">
        <v>406</v>
      </c>
      <c r="V1" s="3" t="s">
        <v>407</v>
      </c>
      <c r="W1" s="3" t="s">
        <v>465</v>
      </c>
      <c r="X1" s="3" t="s">
        <v>223</v>
      </c>
      <c r="Y1" s="3" t="s">
        <v>372</v>
      </c>
      <c r="Z1" s="3" t="s">
        <v>425</v>
      </c>
      <c r="AA1" s="3" t="s">
        <v>421</v>
      </c>
      <c r="AB1" s="3" t="s">
        <v>343</v>
      </c>
      <c r="AC1" s="3" t="s">
        <v>378</v>
      </c>
      <c r="AD1" s="3" t="s">
        <v>426</v>
      </c>
      <c r="AE1" s="3" t="s">
        <v>424</v>
      </c>
      <c r="AF1" s="3" t="s">
        <v>423</v>
      </c>
      <c r="AG1" s="3" t="s">
        <v>347</v>
      </c>
      <c r="AH1" s="3" t="s">
        <v>422</v>
      </c>
    </row>
    <row r="2" spans="1:34" x14ac:dyDescent="0.4">
      <c r="A2" s="2" t="str">
        <f>HYPERLINK("https://my.zakupki.prom.ua/remote/dispatcher/state_purchase_view/22012158", "UA-2020-12-10-012442-c")</f>
        <v>UA-2020-12-10-012442-c</v>
      </c>
      <c r="B2" s="1" t="s">
        <v>269</v>
      </c>
      <c r="C2" s="1" t="s">
        <v>399</v>
      </c>
      <c r="D2" s="1" t="s">
        <v>197</v>
      </c>
      <c r="E2" s="1" t="s">
        <v>353</v>
      </c>
      <c r="F2" s="1" t="s">
        <v>452</v>
      </c>
      <c r="G2" s="1" t="s">
        <v>359</v>
      </c>
      <c r="H2" s="1" t="s">
        <v>90</v>
      </c>
      <c r="I2" s="1" t="s">
        <v>345</v>
      </c>
      <c r="J2" s="1" t="s">
        <v>345</v>
      </c>
      <c r="K2" s="5">
        <v>44175</v>
      </c>
      <c r="L2" s="1" t="s">
        <v>478</v>
      </c>
      <c r="M2" s="4">
        <v>1</v>
      </c>
      <c r="N2" s="6">
        <v>63567.72</v>
      </c>
      <c r="O2" s="4">
        <v>4974</v>
      </c>
      <c r="P2" s="6">
        <v>12.78</v>
      </c>
      <c r="Q2" s="1" t="s">
        <v>486</v>
      </c>
      <c r="R2" s="1" t="s">
        <v>489</v>
      </c>
      <c r="S2" s="1" t="s">
        <v>221</v>
      </c>
      <c r="T2" s="1" t="s">
        <v>452</v>
      </c>
      <c r="U2" s="6">
        <v>63567.72</v>
      </c>
      <c r="V2" s="6">
        <v>12.78</v>
      </c>
      <c r="W2" s="1" t="s">
        <v>357</v>
      </c>
      <c r="X2" s="1" t="s">
        <v>58</v>
      </c>
      <c r="Y2" s="1" t="s">
        <v>24</v>
      </c>
      <c r="Z2" s="1"/>
      <c r="AA2" s="1" t="s">
        <v>481</v>
      </c>
      <c r="AB2" s="7">
        <v>44175.65940721325</v>
      </c>
      <c r="AC2" s="1" t="s">
        <v>74</v>
      </c>
      <c r="AD2" s="6">
        <v>63567.72</v>
      </c>
      <c r="AE2" s="5">
        <v>44044</v>
      </c>
      <c r="AF2" s="5">
        <v>44196</v>
      </c>
      <c r="AG2" s="7">
        <v>44196</v>
      </c>
      <c r="AH2" s="1" t="s">
        <v>497</v>
      </c>
    </row>
    <row r="3" spans="1:34" x14ac:dyDescent="0.4">
      <c r="A3" s="2" t="str">
        <f>HYPERLINK("https://my.zakupki.prom.ua/remote/dispatcher/state_purchase_view/22725655", "UA-2020-12-28-010610-c")</f>
        <v>UA-2020-12-28-010610-c</v>
      </c>
      <c r="B3" s="1" t="s">
        <v>286</v>
      </c>
      <c r="C3" s="1" t="s">
        <v>5</v>
      </c>
      <c r="D3" s="1" t="s">
        <v>91</v>
      </c>
      <c r="E3" s="1" t="s">
        <v>348</v>
      </c>
      <c r="F3" s="1" t="s">
        <v>452</v>
      </c>
      <c r="G3" s="1" t="s">
        <v>359</v>
      </c>
      <c r="H3" s="1" t="s">
        <v>90</v>
      </c>
      <c r="I3" s="1" t="s">
        <v>345</v>
      </c>
      <c r="J3" s="1" t="s">
        <v>345</v>
      </c>
      <c r="K3" s="5">
        <v>44193</v>
      </c>
      <c r="L3" s="1" t="s">
        <v>479</v>
      </c>
      <c r="M3" s="4">
        <v>0</v>
      </c>
      <c r="N3" s="6">
        <v>28800</v>
      </c>
      <c r="O3" s="1" t="s">
        <v>485</v>
      </c>
      <c r="P3" s="1" t="s">
        <v>485</v>
      </c>
      <c r="Q3" s="1" t="s">
        <v>485</v>
      </c>
      <c r="R3" s="6">
        <v>288</v>
      </c>
      <c r="S3" s="1" t="s">
        <v>221</v>
      </c>
      <c r="T3" s="1" t="s">
        <v>452</v>
      </c>
      <c r="U3" s="1"/>
      <c r="V3" s="1" t="s">
        <v>485</v>
      </c>
      <c r="W3" s="1"/>
      <c r="X3" s="1"/>
      <c r="Y3" s="1"/>
      <c r="Z3" s="1"/>
      <c r="AA3" s="1" t="s">
        <v>482</v>
      </c>
      <c r="AB3" s="7">
        <v>44209.001189747636</v>
      </c>
      <c r="AC3" s="1"/>
      <c r="AD3" s="1"/>
      <c r="AE3" s="1"/>
      <c r="AF3" s="5">
        <v>44561</v>
      </c>
      <c r="AG3" s="1"/>
      <c r="AH3" s="1"/>
    </row>
    <row r="4" spans="1:34" x14ac:dyDescent="0.4">
      <c r="A4" s="2" t="str">
        <f>HYPERLINK("https://my.zakupki.prom.ua/remote/dispatcher/state_purchase_view/22747859", "UA-2020-12-29-000641-a")</f>
        <v>UA-2020-12-29-000641-a</v>
      </c>
      <c r="B4" s="1" t="s">
        <v>331</v>
      </c>
      <c r="C4" s="1" t="s">
        <v>332</v>
      </c>
      <c r="D4" s="1" t="s">
        <v>219</v>
      </c>
      <c r="E4" s="1" t="s">
        <v>419</v>
      </c>
      <c r="F4" s="1" t="s">
        <v>452</v>
      </c>
      <c r="G4" s="1" t="s">
        <v>359</v>
      </c>
      <c r="H4" s="1" t="s">
        <v>90</v>
      </c>
      <c r="I4" s="1" t="s">
        <v>345</v>
      </c>
      <c r="J4" s="1" t="s">
        <v>456</v>
      </c>
      <c r="K4" s="5">
        <v>44194</v>
      </c>
      <c r="L4" s="1" t="s">
        <v>479</v>
      </c>
      <c r="M4" s="4">
        <v>0</v>
      </c>
      <c r="N4" s="6">
        <v>81830</v>
      </c>
      <c r="O4" s="4">
        <v>1</v>
      </c>
      <c r="P4" s="6">
        <v>81830</v>
      </c>
      <c r="Q4" s="1" t="s">
        <v>493</v>
      </c>
      <c r="R4" s="6">
        <v>818.3</v>
      </c>
      <c r="S4" s="1" t="s">
        <v>221</v>
      </c>
      <c r="T4" s="1" t="s">
        <v>452</v>
      </c>
      <c r="U4" s="1"/>
      <c r="V4" s="1"/>
      <c r="W4" s="1"/>
      <c r="X4" s="1"/>
      <c r="Y4" s="1"/>
      <c r="Z4" s="1"/>
      <c r="AA4" s="1" t="s">
        <v>482</v>
      </c>
      <c r="AB4" s="7">
        <v>44216.003013056434</v>
      </c>
      <c r="AC4" s="1"/>
      <c r="AD4" s="1"/>
      <c r="AE4" s="1"/>
      <c r="AF4" s="5">
        <v>44561</v>
      </c>
      <c r="AG4" s="1"/>
      <c r="AH4" s="1"/>
    </row>
    <row r="5" spans="1:34" x14ac:dyDescent="0.4">
      <c r="A5" s="2" t="str">
        <f>HYPERLINK("https://my.zakupki.prom.ua/remote/dispatcher/state_purchase_view/18104444", "UA-2020-07-24-005608-b")</f>
        <v>UA-2020-07-24-005608-b</v>
      </c>
      <c r="B5" s="1" t="s">
        <v>294</v>
      </c>
      <c r="C5" s="1" t="s">
        <v>294</v>
      </c>
      <c r="D5" s="1" t="s">
        <v>110</v>
      </c>
      <c r="E5" s="1" t="s">
        <v>353</v>
      </c>
      <c r="F5" s="1" t="s">
        <v>452</v>
      </c>
      <c r="G5" s="1" t="s">
        <v>359</v>
      </c>
      <c r="H5" s="1" t="s">
        <v>90</v>
      </c>
      <c r="I5" s="1" t="s">
        <v>345</v>
      </c>
      <c r="J5" s="1" t="s">
        <v>345</v>
      </c>
      <c r="K5" s="5">
        <v>44036</v>
      </c>
      <c r="L5" s="1" t="s">
        <v>478</v>
      </c>
      <c r="M5" s="4">
        <v>1</v>
      </c>
      <c r="N5" s="6">
        <v>2209.62</v>
      </c>
      <c r="O5" s="4">
        <v>103</v>
      </c>
      <c r="P5" s="6">
        <v>21.45</v>
      </c>
      <c r="Q5" s="1" t="s">
        <v>501</v>
      </c>
      <c r="R5" s="1" t="s">
        <v>489</v>
      </c>
      <c r="S5" s="1" t="s">
        <v>221</v>
      </c>
      <c r="T5" s="1" t="s">
        <v>452</v>
      </c>
      <c r="U5" s="6">
        <v>2209.62</v>
      </c>
      <c r="V5" s="6">
        <v>21.452621359223301</v>
      </c>
      <c r="W5" s="1" t="s">
        <v>443</v>
      </c>
      <c r="X5" s="1" t="s">
        <v>156</v>
      </c>
      <c r="Y5" s="1" t="s">
        <v>45</v>
      </c>
      <c r="Z5" s="1"/>
      <c r="AA5" s="1" t="s">
        <v>481</v>
      </c>
      <c r="AB5" s="7">
        <v>44036.611885983693</v>
      </c>
      <c r="AC5" s="1" t="s">
        <v>417</v>
      </c>
      <c r="AD5" s="6">
        <v>2209.62</v>
      </c>
      <c r="AE5" s="5">
        <v>44036</v>
      </c>
      <c r="AF5" s="5">
        <v>44196</v>
      </c>
      <c r="AG5" s="7">
        <v>44196</v>
      </c>
      <c r="AH5" s="1" t="s">
        <v>497</v>
      </c>
    </row>
    <row r="6" spans="1:34" x14ac:dyDescent="0.4">
      <c r="A6" s="2" t="str">
        <f>HYPERLINK("https://my.zakupki.prom.ua/remote/dispatcher/state_purchase_view/18553382", "UA-2020-08-14-002938-a")</f>
        <v>UA-2020-08-14-002938-a</v>
      </c>
      <c r="B6" s="1" t="s">
        <v>314</v>
      </c>
      <c r="C6" s="1" t="s">
        <v>226</v>
      </c>
      <c r="D6" s="1" t="s">
        <v>183</v>
      </c>
      <c r="E6" s="1" t="s">
        <v>353</v>
      </c>
      <c r="F6" s="1" t="s">
        <v>452</v>
      </c>
      <c r="G6" s="1" t="s">
        <v>359</v>
      </c>
      <c r="H6" s="1" t="s">
        <v>90</v>
      </c>
      <c r="I6" s="1" t="s">
        <v>345</v>
      </c>
      <c r="J6" s="1" t="s">
        <v>456</v>
      </c>
      <c r="K6" s="5">
        <v>44057</v>
      </c>
      <c r="L6" s="1" t="s">
        <v>478</v>
      </c>
      <c r="M6" s="4">
        <v>1</v>
      </c>
      <c r="N6" s="6">
        <v>49555</v>
      </c>
      <c r="O6" s="1" t="s">
        <v>485</v>
      </c>
      <c r="P6" s="1" t="s">
        <v>485</v>
      </c>
      <c r="Q6" s="1" t="s">
        <v>485</v>
      </c>
      <c r="R6" s="1" t="s">
        <v>489</v>
      </c>
      <c r="S6" s="1" t="s">
        <v>221</v>
      </c>
      <c r="T6" s="1" t="s">
        <v>379</v>
      </c>
      <c r="U6" s="6">
        <v>49555</v>
      </c>
      <c r="V6" s="1" t="s">
        <v>485</v>
      </c>
      <c r="W6" s="1" t="s">
        <v>231</v>
      </c>
      <c r="X6" s="1" t="s">
        <v>102</v>
      </c>
      <c r="Y6" s="1" t="s">
        <v>51</v>
      </c>
      <c r="Z6" s="1"/>
      <c r="AA6" s="1" t="s">
        <v>481</v>
      </c>
      <c r="AB6" s="7">
        <v>44057.493144329645</v>
      </c>
      <c r="AC6" s="1" t="s">
        <v>187</v>
      </c>
      <c r="AD6" s="6">
        <v>49555</v>
      </c>
      <c r="AE6" s="5">
        <v>43983</v>
      </c>
      <c r="AF6" s="5">
        <v>44196</v>
      </c>
      <c r="AG6" s="7">
        <v>44196</v>
      </c>
      <c r="AH6" s="1" t="s">
        <v>497</v>
      </c>
    </row>
    <row r="7" spans="1:34" x14ac:dyDescent="0.4">
      <c r="A7" s="2" t="str">
        <f>HYPERLINK("https://my.zakupki.prom.ua/remote/dispatcher/state_purchase_view/18291809", "UA-2020-08-04-003000-a")</f>
        <v>UA-2020-08-04-003000-a</v>
      </c>
      <c r="B7" s="1" t="s">
        <v>289</v>
      </c>
      <c r="C7" s="1" t="s">
        <v>290</v>
      </c>
      <c r="D7" s="1" t="s">
        <v>104</v>
      </c>
      <c r="E7" s="1" t="s">
        <v>353</v>
      </c>
      <c r="F7" s="1" t="s">
        <v>452</v>
      </c>
      <c r="G7" s="1" t="s">
        <v>359</v>
      </c>
      <c r="H7" s="1" t="s">
        <v>90</v>
      </c>
      <c r="I7" s="1" t="s">
        <v>345</v>
      </c>
      <c r="J7" s="1" t="s">
        <v>456</v>
      </c>
      <c r="K7" s="5">
        <v>44047</v>
      </c>
      <c r="L7" s="1" t="s">
        <v>478</v>
      </c>
      <c r="M7" s="4">
        <v>1</v>
      </c>
      <c r="N7" s="6">
        <v>1752</v>
      </c>
      <c r="O7" s="4">
        <v>40</v>
      </c>
      <c r="P7" s="6">
        <v>43.8</v>
      </c>
      <c r="Q7" s="1" t="s">
        <v>501</v>
      </c>
      <c r="R7" s="1" t="s">
        <v>489</v>
      </c>
      <c r="S7" s="1" t="s">
        <v>221</v>
      </c>
      <c r="T7" s="1" t="s">
        <v>452</v>
      </c>
      <c r="U7" s="6">
        <v>1752</v>
      </c>
      <c r="V7" s="6">
        <v>43.8</v>
      </c>
      <c r="W7" s="1" t="s">
        <v>449</v>
      </c>
      <c r="X7" s="1" t="s">
        <v>82</v>
      </c>
      <c r="Y7" s="1" t="s">
        <v>19</v>
      </c>
      <c r="Z7" s="1"/>
      <c r="AA7" s="1" t="s">
        <v>481</v>
      </c>
      <c r="AB7" s="7">
        <v>44047.511427945079</v>
      </c>
      <c r="AC7" s="1" t="s">
        <v>181</v>
      </c>
      <c r="AD7" s="6">
        <v>1752</v>
      </c>
      <c r="AE7" s="5">
        <v>44046</v>
      </c>
      <c r="AF7" s="5">
        <v>44196</v>
      </c>
      <c r="AG7" s="7">
        <v>44196</v>
      </c>
      <c r="AH7" s="1" t="s">
        <v>497</v>
      </c>
    </row>
    <row r="8" spans="1:34" x14ac:dyDescent="0.4">
      <c r="A8" s="2" t="str">
        <f>HYPERLINK("https://my.zakupki.prom.ua/remote/dispatcher/state_purchase_view/18227915", "UA-2020-07-30-007794-c")</f>
        <v>UA-2020-07-30-007794-c</v>
      </c>
      <c r="B8" s="1" t="s">
        <v>453</v>
      </c>
      <c r="C8" s="1" t="s">
        <v>454</v>
      </c>
      <c r="D8" s="1" t="s">
        <v>148</v>
      </c>
      <c r="E8" s="1" t="s">
        <v>419</v>
      </c>
      <c r="F8" s="1" t="s">
        <v>452</v>
      </c>
      <c r="G8" s="1" t="s">
        <v>359</v>
      </c>
      <c r="H8" s="1" t="s">
        <v>90</v>
      </c>
      <c r="I8" s="1" t="s">
        <v>345</v>
      </c>
      <c r="J8" s="1" t="s">
        <v>345</v>
      </c>
      <c r="K8" s="5">
        <v>44042</v>
      </c>
      <c r="L8" s="7">
        <v>44053.503993055558</v>
      </c>
      <c r="M8" s="4">
        <v>2</v>
      </c>
      <c r="N8" s="6">
        <v>106187.5</v>
      </c>
      <c r="O8" s="1" t="s">
        <v>485</v>
      </c>
      <c r="P8" s="1" t="s">
        <v>485</v>
      </c>
      <c r="Q8" s="1" t="s">
        <v>485</v>
      </c>
      <c r="R8" s="6">
        <v>1061.8800000000001</v>
      </c>
      <c r="S8" s="1" t="s">
        <v>221</v>
      </c>
      <c r="T8" s="1" t="s">
        <v>452</v>
      </c>
      <c r="U8" s="6">
        <v>70850</v>
      </c>
      <c r="V8" s="1" t="s">
        <v>485</v>
      </c>
      <c r="W8" s="1" t="s">
        <v>464</v>
      </c>
      <c r="X8" s="1" t="s">
        <v>97</v>
      </c>
      <c r="Y8" s="1" t="s">
        <v>47</v>
      </c>
      <c r="Z8" s="6">
        <v>13997.5</v>
      </c>
      <c r="AA8" s="1" t="s">
        <v>481</v>
      </c>
      <c r="AB8" s="7">
        <v>44071.635100407555</v>
      </c>
      <c r="AC8" s="1" t="s">
        <v>189</v>
      </c>
      <c r="AD8" s="6">
        <v>92190</v>
      </c>
      <c r="AE8" s="1"/>
      <c r="AF8" s="5">
        <v>44196</v>
      </c>
      <c r="AG8" s="7">
        <v>44196</v>
      </c>
      <c r="AH8" s="1" t="s">
        <v>497</v>
      </c>
    </row>
    <row r="9" spans="1:34" x14ac:dyDescent="0.4">
      <c r="A9" s="2" t="str">
        <f>HYPERLINK("https://my.zakupki.prom.ua/remote/dispatcher/state_purchase_view/21910924", "UA-2020-12-09-000306-c")</f>
        <v>UA-2020-12-09-000306-c</v>
      </c>
      <c r="B9" s="1" t="s">
        <v>293</v>
      </c>
      <c r="C9" s="1" t="s">
        <v>420</v>
      </c>
      <c r="D9" s="1" t="s">
        <v>107</v>
      </c>
      <c r="E9" s="1" t="s">
        <v>353</v>
      </c>
      <c r="F9" s="1" t="s">
        <v>452</v>
      </c>
      <c r="G9" s="1" t="s">
        <v>359</v>
      </c>
      <c r="H9" s="1" t="s">
        <v>90</v>
      </c>
      <c r="I9" s="1" t="s">
        <v>345</v>
      </c>
      <c r="J9" s="1" t="s">
        <v>345</v>
      </c>
      <c r="K9" s="5">
        <v>44174</v>
      </c>
      <c r="L9" s="1" t="s">
        <v>478</v>
      </c>
      <c r="M9" s="4">
        <v>1</v>
      </c>
      <c r="N9" s="6">
        <v>8160</v>
      </c>
      <c r="O9" s="4">
        <v>1</v>
      </c>
      <c r="P9" s="6">
        <v>8160</v>
      </c>
      <c r="Q9" s="1" t="s">
        <v>501</v>
      </c>
      <c r="R9" s="1" t="s">
        <v>489</v>
      </c>
      <c r="S9" s="1" t="s">
        <v>221</v>
      </c>
      <c r="T9" s="1" t="s">
        <v>452</v>
      </c>
      <c r="U9" s="6">
        <v>8160</v>
      </c>
      <c r="V9" s="6">
        <v>8160</v>
      </c>
      <c r="W9" s="1" t="s">
        <v>439</v>
      </c>
      <c r="X9" s="1" t="s">
        <v>118</v>
      </c>
      <c r="Y9" s="1" t="s">
        <v>32</v>
      </c>
      <c r="Z9" s="1"/>
      <c r="AA9" s="1" t="s">
        <v>481</v>
      </c>
      <c r="AB9" s="7">
        <v>44174.358181301635</v>
      </c>
      <c r="AC9" s="1" t="s">
        <v>207</v>
      </c>
      <c r="AD9" s="6">
        <v>8160</v>
      </c>
      <c r="AE9" s="5">
        <v>44173</v>
      </c>
      <c r="AF9" s="5">
        <v>44196</v>
      </c>
      <c r="AG9" s="7">
        <v>44196</v>
      </c>
      <c r="AH9" s="1" t="s">
        <v>497</v>
      </c>
    </row>
    <row r="10" spans="1:34" x14ac:dyDescent="0.4">
      <c r="A10" s="2" t="str">
        <f>HYPERLINK("https://my.zakupki.prom.ua/remote/dispatcher/state_purchase_view/21431676", "UA-2020-11-25-008997-c")</f>
        <v>UA-2020-11-25-008997-c</v>
      </c>
      <c r="B10" s="1" t="s">
        <v>300</v>
      </c>
      <c r="C10" s="1" t="s">
        <v>475</v>
      </c>
      <c r="D10" s="1" t="s">
        <v>149</v>
      </c>
      <c r="E10" s="1" t="s">
        <v>353</v>
      </c>
      <c r="F10" s="1" t="s">
        <v>452</v>
      </c>
      <c r="G10" s="1" t="s">
        <v>359</v>
      </c>
      <c r="H10" s="1" t="s">
        <v>90</v>
      </c>
      <c r="I10" s="1" t="s">
        <v>345</v>
      </c>
      <c r="J10" s="1" t="s">
        <v>345</v>
      </c>
      <c r="K10" s="5">
        <v>44160</v>
      </c>
      <c r="L10" s="1" t="s">
        <v>478</v>
      </c>
      <c r="M10" s="4">
        <v>1</v>
      </c>
      <c r="N10" s="6">
        <v>12489.54</v>
      </c>
      <c r="O10" s="4">
        <v>7</v>
      </c>
      <c r="P10" s="6">
        <v>1784.22</v>
      </c>
      <c r="Q10" s="1" t="s">
        <v>501</v>
      </c>
      <c r="R10" s="1" t="s">
        <v>489</v>
      </c>
      <c r="S10" s="1" t="s">
        <v>221</v>
      </c>
      <c r="T10" s="1" t="s">
        <v>452</v>
      </c>
      <c r="U10" s="6">
        <v>12489.54</v>
      </c>
      <c r="V10" s="6">
        <v>1784.22</v>
      </c>
      <c r="W10" s="1" t="s">
        <v>439</v>
      </c>
      <c r="X10" s="1" t="s">
        <v>118</v>
      </c>
      <c r="Y10" s="1" t="s">
        <v>32</v>
      </c>
      <c r="Z10" s="1"/>
      <c r="AA10" s="1" t="s">
        <v>498</v>
      </c>
      <c r="AB10" s="7">
        <v>44160.598158865621</v>
      </c>
      <c r="AC10" s="1" t="s">
        <v>198</v>
      </c>
      <c r="AD10" s="6">
        <v>12489.54</v>
      </c>
      <c r="AE10" s="5">
        <v>44160</v>
      </c>
      <c r="AF10" s="5">
        <v>44196</v>
      </c>
      <c r="AG10" s="7">
        <v>44196</v>
      </c>
      <c r="AH10" s="1" t="s">
        <v>491</v>
      </c>
    </row>
    <row r="11" spans="1:34" x14ac:dyDescent="0.4">
      <c r="A11" s="2" t="str">
        <f>HYPERLINK("https://my.zakupki.prom.ua/remote/dispatcher/state_purchase_view/22834128", "UA-2020-12-31-003700-c")</f>
        <v>UA-2020-12-31-003700-c</v>
      </c>
      <c r="B11" s="1" t="s">
        <v>245</v>
      </c>
      <c r="C11" s="1" t="s">
        <v>0</v>
      </c>
      <c r="D11" s="1" t="s">
        <v>62</v>
      </c>
      <c r="E11" s="1" t="s">
        <v>230</v>
      </c>
      <c r="F11" s="1" t="s">
        <v>452</v>
      </c>
      <c r="G11" s="1" t="s">
        <v>359</v>
      </c>
      <c r="H11" s="1" t="s">
        <v>90</v>
      </c>
      <c r="I11" s="1" t="s">
        <v>345</v>
      </c>
      <c r="J11" s="1" t="s">
        <v>345</v>
      </c>
      <c r="K11" s="5">
        <v>44196</v>
      </c>
      <c r="L11" s="7">
        <v>44214.504270833335</v>
      </c>
      <c r="M11" s="4">
        <v>2</v>
      </c>
      <c r="N11" s="6">
        <v>3056080</v>
      </c>
      <c r="O11" s="1" t="s">
        <v>485</v>
      </c>
      <c r="P11" s="1" t="s">
        <v>485</v>
      </c>
      <c r="Q11" s="1" t="s">
        <v>485</v>
      </c>
      <c r="R11" s="6">
        <v>30560.799999999999</v>
      </c>
      <c r="S11" s="1" t="s">
        <v>221</v>
      </c>
      <c r="T11" s="1" t="s">
        <v>452</v>
      </c>
      <c r="U11" s="6">
        <v>2473680</v>
      </c>
      <c r="V11" s="1" t="s">
        <v>485</v>
      </c>
      <c r="W11" s="1" t="s">
        <v>427</v>
      </c>
      <c r="X11" s="1" t="s">
        <v>117</v>
      </c>
      <c r="Y11" s="1" t="s">
        <v>10</v>
      </c>
      <c r="Z11" s="6">
        <v>582400</v>
      </c>
      <c r="AA11" s="1" t="s">
        <v>481</v>
      </c>
      <c r="AB11" s="7">
        <v>44237.40889704656</v>
      </c>
      <c r="AC11" s="1" t="s">
        <v>80</v>
      </c>
      <c r="AD11" s="6">
        <v>2473680</v>
      </c>
      <c r="AE11" s="1"/>
      <c r="AF11" s="5">
        <v>44196</v>
      </c>
      <c r="AG11" s="7">
        <v>44561</v>
      </c>
      <c r="AH11" s="1" t="s">
        <v>497</v>
      </c>
    </row>
    <row r="12" spans="1:34" x14ac:dyDescent="0.4">
      <c r="A12" s="2" t="str">
        <f>HYPERLINK("https://my.zakupki.prom.ua/remote/dispatcher/state_purchase_view/21219765", "UA-2020-11-19-001611-c")</f>
        <v>UA-2020-11-19-001611-c</v>
      </c>
      <c r="B12" s="1" t="s">
        <v>384</v>
      </c>
      <c r="C12" s="1" t="s">
        <v>385</v>
      </c>
      <c r="D12" s="1" t="s">
        <v>104</v>
      </c>
      <c r="E12" s="1" t="s">
        <v>353</v>
      </c>
      <c r="F12" s="1" t="s">
        <v>452</v>
      </c>
      <c r="G12" s="1" t="s">
        <v>359</v>
      </c>
      <c r="H12" s="1" t="s">
        <v>90</v>
      </c>
      <c r="I12" s="1" t="s">
        <v>345</v>
      </c>
      <c r="J12" s="1" t="s">
        <v>345</v>
      </c>
      <c r="K12" s="5">
        <v>44154</v>
      </c>
      <c r="L12" s="1" t="s">
        <v>478</v>
      </c>
      <c r="M12" s="4">
        <v>1</v>
      </c>
      <c r="N12" s="6">
        <v>6129</v>
      </c>
      <c r="O12" s="4">
        <v>75</v>
      </c>
      <c r="P12" s="6">
        <v>81.72</v>
      </c>
      <c r="Q12" s="1" t="s">
        <v>492</v>
      </c>
      <c r="R12" s="1" t="s">
        <v>489</v>
      </c>
      <c r="S12" s="1" t="s">
        <v>221</v>
      </c>
      <c r="T12" s="1" t="s">
        <v>452</v>
      </c>
      <c r="U12" s="6">
        <v>6129</v>
      </c>
      <c r="V12" s="6">
        <v>81.72</v>
      </c>
      <c r="W12" s="1" t="s">
        <v>459</v>
      </c>
      <c r="X12" s="1" t="s">
        <v>98</v>
      </c>
      <c r="Y12" s="1" t="s">
        <v>60</v>
      </c>
      <c r="Z12" s="1"/>
      <c r="AA12" s="1" t="s">
        <v>481</v>
      </c>
      <c r="AB12" s="7">
        <v>44165.589466254343</v>
      </c>
      <c r="AC12" s="1" t="s">
        <v>201</v>
      </c>
      <c r="AD12" s="6">
        <v>6129</v>
      </c>
      <c r="AE12" s="1"/>
      <c r="AF12" s="5">
        <v>44166</v>
      </c>
      <c r="AG12" s="7">
        <v>44196</v>
      </c>
      <c r="AH12" s="1" t="s">
        <v>497</v>
      </c>
    </row>
    <row r="13" spans="1:34" x14ac:dyDescent="0.4">
      <c r="A13" s="2" t="str">
        <f>HYPERLINK("https://my.zakupki.prom.ua/remote/dispatcher/state_purchase_view/17446730", "UA-2020-06-23-007045-a")</f>
        <v>UA-2020-06-23-007045-a</v>
      </c>
      <c r="B13" s="1" t="s">
        <v>270</v>
      </c>
      <c r="C13" s="1" t="s">
        <v>271</v>
      </c>
      <c r="D13" s="1" t="s">
        <v>199</v>
      </c>
      <c r="E13" s="1" t="s">
        <v>353</v>
      </c>
      <c r="F13" s="1" t="s">
        <v>452</v>
      </c>
      <c r="G13" s="1" t="s">
        <v>359</v>
      </c>
      <c r="H13" s="1" t="s">
        <v>90</v>
      </c>
      <c r="I13" s="1" t="s">
        <v>345</v>
      </c>
      <c r="J13" s="1" t="s">
        <v>345</v>
      </c>
      <c r="K13" s="5">
        <v>44005</v>
      </c>
      <c r="L13" s="1" t="s">
        <v>478</v>
      </c>
      <c r="M13" s="4">
        <v>1</v>
      </c>
      <c r="N13" s="6">
        <v>4954</v>
      </c>
      <c r="O13" s="4">
        <v>4</v>
      </c>
      <c r="P13" s="6">
        <v>1238.5</v>
      </c>
      <c r="Q13" s="1" t="s">
        <v>493</v>
      </c>
      <c r="R13" s="1" t="s">
        <v>489</v>
      </c>
      <c r="S13" s="1" t="s">
        <v>221</v>
      </c>
      <c r="T13" s="1" t="s">
        <v>379</v>
      </c>
      <c r="U13" s="6">
        <v>4954</v>
      </c>
      <c r="V13" s="6">
        <v>1238.5</v>
      </c>
      <c r="W13" s="1" t="s">
        <v>390</v>
      </c>
      <c r="X13" s="1" t="s">
        <v>94</v>
      </c>
      <c r="Y13" s="1" t="s">
        <v>8</v>
      </c>
      <c r="Z13" s="1"/>
      <c r="AA13" s="1" t="s">
        <v>481</v>
      </c>
      <c r="AB13" s="7">
        <v>44005.663033854005</v>
      </c>
      <c r="AC13" s="1" t="s">
        <v>506</v>
      </c>
      <c r="AD13" s="6">
        <v>4954</v>
      </c>
      <c r="AE13" s="5">
        <v>44000</v>
      </c>
      <c r="AF13" s="5">
        <v>44196</v>
      </c>
      <c r="AG13" s="7">
        <v>44196</v>
      </c>
      <c r="AH13" s="1" t="s">
        <v>497</v>
      </c>
    </row>
    <row r="14" spans="1:34" x14ac:dyDescent="0.4">
      <c r="A14" s="2" t="str">
        <f>HYPERLINK("https://my.zakupki.prom.ua/remote/dispatcher/state_purchase_view/17309164", "UA-2020-06-17-005515-c")</f>
        <v>UA-2020-06-17-005515-c</v>
      </c>
      <c r="B14" s="1" t="s">
        <v>242</v>
      </c>
      <c r="C14" s="1" t="s">
        <v>243</v>
      </c>
      <c r="D14" s="1" t="s">
        <v>93</v>
      </c>
      <c r="E14" s="1" t="s">
        <v>353</v>
      </c>
      <c r="F14" s="1" t="s">
        <v>452</v>
      </c>
      <c r="G14" s="1" t="s">
        <v>359</v>
      </c>
      <c r="H14" s="1" t="s">
        <v>90</v>
      </c>
      <c r="I14" s="1" t="s">
        <v>345</v>
      </c>
      <c r="J14" s="1" t="s">
        <v>345</v>
      </c>
      <c r="K14" s="5">
        <v>43999</v>
      </c>
      <c r="L14" s="1" t="s">
        <v>478</v>
      </c>
      <c r="M14" s="4">
        <v>1</v>
      </c>
      <c r="N14" s="6">
        <v>2824.92</v>
      </c>
      <c r="O14" s="4">
        <v>3</v>
      </c>
      <c r="P14" s="6">
        <v>941.64</v>
      </c>
      <c r="Q14" s="1" t="s">
        <v>488</v>
      </c>
      <c r="R14" s="1" t="s">
        <v>489</v>
      </c>
      <c r="S14" s="1" t="s">
        <v>221</v>
      </c>
      <c r="T14" s="1" t="s">
        <v>452</v>
      </c>
      <c r="U14" s="6">
        <v>2824.92</v>
      </c>
      <c r="V14" s="6">
        <v>941.64</v>
      </c>
      <c r="W14" s="1" t="s">
        <v>449</v>
      </c>
      <c r="X14" s="1" t="s">
        <v>82</v>
      </c>
      <c r="Y14" s="1" t="s">
        <v>48</v>
      </c>
      <c r="Z14" s="1"/>
      <c r="AA14" s="1" t="s">
        <v>481</v>
      </c>
      <c r="AB14" s="7">
        <v>43999.618372394099</v>
      </c>
      <c r="AC14" s="1" t="s">
        <v>413</v>
      </c>
      <c r="AD14" s="6">
        <v>2824.92</v>
      </c>
      <c r="AE14" s="5">
        <v>43999</v>
      </c>
      <c r="AF14" s="5">
        <v>44196</v>
      </c>
      <c r="AG14" s="7">
        <v>44196</v>
      </c>
      <c r="AH14" s="1" t="s">
        <v>497</v>
      </c>
    </row>
    <row r="15" spans="1:34" x14ac:dyDescent="0.4">
      <c r="A15" s="2" t="str">
        <f>HYPERLINK("https://my.zakupki.prom.ua/remote/dispatcher/state_purchase_view/17635012", "UA-2020-07-03-002515-a")</f>
        <v>UA-2020-07-03-002515-a</v>
      </c>
      <c r="B15" s="1" t="s">
        <v>315</v>
      </c>
      <c r="C15" s="1" t="s">
        <v>316</v>
      </c>
      <c r="D15" s="1" t="s">
        <v>184</v>
      </c>
      <c r="E15" s="1" t="s">
        <v>353</v>
      </c>
      <c r="F15" s="1" t="s">
        <v>452</v>
      </c>
      <c r="G15" s="1" t="s">
        <v>359</v>
      </c>
      <c r="H15" s="1" t="s">
        <v>90</v>
      </c>
      <c r="I15" s="1" t="s">
        <v>345</v>
      </c>
      <c r="J15" s="1" t="s">
        <v>345</v>
      </c>
      <c r="K15" s="5">
        <v>44015</v>
      </c>
      <c r="L15" s="1" t="s">
        <v>478</v>
      </c>
      <c r="M15" s="4">
        <v>1</v>
      </c>
      <c r="N15" s="6">
        <v>640</v>
      </c>
      <c r="O15" s="4">
        <v>1</v>
      </c>
      <c r="P15" s="6">
        <v>640</v>
      </c>
      <c r="Q15" s="1" t="s">
        <v>493</v>
      </c>
      <c r="R15" s="1" t="s">
        <v>489</v>
      </c>
      <c r="S15" s="1" t="s">
        <v>221</v>
      </c>
      <c r="T15" s="1" t="s">
        <v>452</v>
      </c>
      <c r="U15" s="6">
        <v>640</v>
      </c>
      <c r="V15" s="6">
        <v>640</v>
      </c>
      <c r="W15" s="1" t="s">
        <v>436</v>
      </c>
      <c r="X15" s="1" t="s">
        <v>133</v>
      </c>
      <c r="Y15" s="1" t="s">
        <v>17</v>
      </c>
      <c r="Z15" s="1"/>
      <c r="AA15" s="1" t="s">
        <v>481</v>
      </c>
      <c r="AB15" s="7">
        <v>44015.479836981242</v>
      </c>
      <c r="AC15" s="1" t="s">
        <v>504</v>
      </c>
      <c r="AD15" s="6">
        <v>640</v>
      </c>
      <c r="AE15" s="5">
        <v>44012</v>
      </c>
      <c r="AF15" s="5">
        <v>44196</v>
      </c>
      <c r="AG15" s="7">
        <v>44196</v>
      </c>
      <c r="AH15" s="1" t="s">
        <v>497</v>
      </c>
    </row>
    <row r="16" spans="1:34" x14ac:dyDescent="0.4">
      <c r="A16" s="2" t="str">
        <f>HYPERLINK("https://my.zakupki.prom.ua/remote/dispatcher/state_purchase_view/17677860", "UA-2020-07-06-005295-a")</f>
        <v>UA-2020-07-06-005295-a</v>
      </c>
      <c r="B16" s="1" t="s">
        <v>304</v>
      </c>
      <c r="C16" s="1" t="s">
        <v>305</v>
      </c>
      <c r="D16" s="1" t="s">
        <v>162</v>
      </c>
      <c r="E16" s="1" t="s">
        <v>353</v>
      </c>
      <c r="F16" s="1" t="s">
        <v>452</v>
      </c>
      <c r="G16" s="1" t="s">
        <v>359</v>
      </c>
      <c r="H16" s="1" t="s">
        <v>90</v>
      </c>
      <c r="I16" s="1" t="s">
        <v>345</v>
      </c>
      <c r="J16" s="1" t="s">
        <v>456</v>
      </c>
      <c r="K16" s="5">
        <v>44018</v>
      </c>
      <c r="L16" s="1" t="s">
        <v>478</v>
      </c>
      <c r="M16" s="4">
        <v>1</v>
      </c>
      <c r="N16" s="6">
        <v>3053.4</v>
      </c>
      <c r="O16" s="4">
        <v>1</v>
      </c>
      <c r="P16" s="6">
        <v>3053.4</v>
      </c>
      <c r="Q16" s="1" t="s">
        <v>501</v>
      </c>
      <c r="R16" s="1" t="s">
        <v>489</v>
      </c>
      <c r="S16" s="1" t="s">
        <v>221</v>
      </c>
      <c r="T16" s="1" t="s">
        <v>452</v>
      </c>
      <c r="U16" s="6">
        <v>3053.4</v>
      </c>
      <c r="V16" s="6">
        <v>3053.4</v>
      </c>
      <c r="W16" s="1" t="s">
        <v>442</v>
      </c>
      <c r="X16" s="1" t="s">
        <v>112</v>
      </c>
      <c r="Y16" s="1" t="s">
        <v>44</v>
      </c>
      <c r="Z16" s="1"/>
      <c r="AA16" s="1" t="s">
        <v>481</v>
      </c>
      <c r="AB16" s="7">
        <v>44018.638825020083</v>
      </c>
      <c r="AC16" s="1" t="s">
        <v>233</v>
      </c>
      <c r="AD16" s="6">
        <v>3053.4</v>
      </c>
      <c r="AE16" s="5">
        <v>44018</v>
      </c>
      <c r="AF16" s="5">
        <v>44196</v>
      </c>
      <c r="AG16" s="7">
        <v>44196</v>
      </c>
      <c r="AH16" s="1" t="s">
        <v>497</v>
      </c>
    </row>
    <row r="17" spans="1:34" x14ac:dyDescent="0.4">
      <c r="A17" s="2" t="str">
        <f>HYPERLINK("https://my.zakupki.prom.ua/remote/dispatcher/state_purchase_view/19721958", "UA-2020-09-30-004577-a")</f>
        <v>UA-2020-09-30-004577-a</v>
      </c>
      <c r="B17" s="1" t="s">
        <v>350</v>
      </c>
      <c r="C17" s="1" t="s">
        <v>351</v>
      </c>
      <c r="D17" s="1" t="s">
        <v>63</v>
      </c>
      <c r="E17" s="1" t="s">
        <v>230</v>
      </c>
      <c r="F17" s="1" t="s">
        <v>452</v>
      </c>
      <c r="G17" s="1" t="s">
        <v>359</v>
      </c>
      <c r="H17" s="1" t="s">
        <v>90</v>
      </c>
      <c r="I17" s="1" t="s">
        <v>345</v>
      </c>
      <c r="J17" s="1" t="s">
        <v>345</v>
      </c>
      <c r="K17" s="5">
        <v>44104</v>
      </c>
      <c r="L17" s="7">
        <v>44123.590162037035</v>
      </c>
      <c r="M17" s="4">
        <v>2</v>
      </c>
      <c r="N17" s="6">
        <v>243695.76</v>
      </c>
      <c r="O17" s="1" t="s">
        <v>485</v>
      </c>
      <c r="P17" s="1" t="s">
        <v>485</v>
      </c>
      <c r="Q17" s="1" t="s">
        <v>485</v>
      </c>
      <c r="R17" s="6">
        <v>2436.96</v>
      </c>
      <c r="S17" s="1" t="s">
        <v>221</v>
      </c>
      <c r="T17" s="1" t="s">
        <v>452</v>
      </c>
      <c r="U17" s="6">
        <v>236780.96</v>
      </c>
      <c r="V17" s="1" t="s">
        <v>485</v>
      </c>
      <c r="W17" s="1" t="s">
        <v>428</v>
      </c>
      <c r="X17" s="1" t="s">
        <v>161</v>
      </c>
      <c r="Y17" s="1" t="s">
        <v>55</v>
      </c>
      <c r="Z17" s="6">
        <v>6914.8000000000175</v>
      </c>
      <c r="AA17" s="1" t="s">
        <v>481</v>
      </c>
      <c r="AB17" s="7">
        <v>44146.6668273088</v>
      </c>
      <c r="AC17" s="1" t="s">
        <v>186</v>
      </c>
      <c r="AD17" s="6">
        <v>236780.96</v>
      </c>
      <c r="AE17" s="1"/>
      <c r="AF17" s="5">
        <v>44196</v>
      </c>
      <c r="AG17" s="7">
        <v>44196</v>
      </c>
      <c r="AH17" s="1" t="s">
        <v>497</v>
      </c>
    </row>
    <row r="18" spans="1:34" x14ac:dyDescent="0.4">
      <c r="A18" s="2" t="str">
        <f>HYPERLINK("https://my.zakupki.prom.ua/remote/dispatcher/state_purchase_view/22752034", "UA-2020-12-29-001627-a")</f>
        <v>UA-2020-12-29-001627-a</v>
      </c>
      <c r="B18" s="1" t="s">
        <v>289</v>
      </c>
      <c r="C18" s="1" t="s">
        <v>227</v>
      </c>
      <c r="D18" s="1" t="s">
        <v>104</v>
      </c>
      <c r="E18" s="1" t="s">
        <v>419</v>
      </c>
      <c r="F18" s="1" t="s">
        <v>452</v>
      </c>
      <c r="G18" s="1" t="s">
        <v>359</v>
      </c>
      <c r="H18" s="1" t="s">
        <v>90</v>
      </c>
      <c r="I18" s="1" t="s">
        <v>345</v>
      </c>
      <c r="J18" s="1" t="s">
        <v>456</v>
      </c>
      <c r="K18" s="5">
        <v>44194</v>
      </c>
      <c r="L18" s="1" t="s">
        <v>479</v>
      </c>
      <c r="M18" s="4">
        <v>8</v>
      </c>
      <c r="N18" s="6">
        <v>93242.13</v>
      </c>
      <c r="O18" s="1" t="s">
        <v>485</v>
      </c>
      <c r="P18" s="1" t="s">
        <v>485</v>
      </c>
      <c r="Q18" s="1" t="s">
        <v>485</v>
      </c>
      <c r="R18" s="6">
        <v>932.42</v>
      </c>
      <c r="S18" s="1" t="s">
        <v>221</v>
      </c>
      <c r="T18" s="1" t="s">
        <v>452</v>
      </c>
      <c r="U18" s="6">
        <v>30000</v>
      </c>
      <c r="V18" s="1" t="s">
        <v>485</v>
      </c>
      <c r="W18" s="1"/>
      <c r="X18" s="1"/>
      <c r="Y18" s="1"/>
      <c r="Z18" s="1"/>
      <c r="AA18" s="1" t="s">
        <v>498</v>
      </c>
      <c r="AB18" s="7">
        <v>44221.637137340709</v>
      </c>
      <c r="AC18" s="1"/>
      <c r="AD18" s="1"/>
      <c r="AE18" s="1"/>
      <c r="AF18" s="5">
        <v>44561</v>
      </c>
      <c r="AG18" s="1"/>
      <c r="AH18" s="1"/>
    </row>
    <row r="19" spans="1:34" x14ac:dyDescent="0.4">
      <c r="A19" s="2" t="str">
        <f>HYPERLINK("https://my.zakupki.prom.ua/remote/dispatcher/state_purchase_view/17783306", "UA-2020-07-10-000124-c")</f>
        <v>UA-2020-07-10-000124-c</v>
      </c>
      <c r="B19" s="1" t="s">
        <v>3</v>
      </c>
      <c r="C19" s="1" t="s">
        <v>2</v>
      </c>
      <c r="D19" s="1" t="s">
        <v>120</v>
      </c>
      <c r="E19" s="1" t="s">
        <v>353</v>
      </c>
      <c r="F19" s="1" t="s">
        <v>452</v>
      </c>
      <c r="G19" s="1" t="s">
        <v>359</v>
      </c>
      <c r="H19" s="1" t="s">
        <v>90</v>
      </c>
      <c r="I19" s="1" t="s">
        <v>345</v>
      </c>
      <c r="J19" s="1" t="s">
        <v>456</v>
      </c>
      <c r="K19" s="5">
        <v>44022</v>
      </c>
      <c r="L19" s="1" t="s">
        <v>478</v>
      </c>
      <c r="M19" s="4">
        <v>1</v>
      </c>
      <c r="N19" s="6">
        <v>6051.23</v>
      </c>
      <c r="O19" s="4">
        <v>1</v>
      </c>
      <c r="P19" s="6">
        <v>6051.23</v>
      </c>
      <c r="Q19" s="1" t="s">
        <v>501</v>
      </c>
      <c r="R19" s="1" t="s">
        <v>489</v>
      </c>
      <c r="S19" s="1" t="s">
        <v>221</v>
      </c>
      <c r="T19" s="1" t="s">
        <v>452</v>
      </c>
      <c r="U19" s="6">
        <v>6051.23</v>
      </c>
      <c r="V19" s="6">
        <v>6051.23</v>
      </c>
      <c r="W19" s="1" t="s">
        <v>441</v>
      </c>
      <c r="X19" s="1" t="s">
        <v>153</v>
      </c>
      <c r="Y19" s="1" t="s">
        <v>54</v>
      </c>
      <c r="Z19" s="1"/>
      <c r="AA19" s="1" t="s">
        <v>481</v>
      </c>
      <c r="AB19" s="7">
        <v>44022.359038237497</v>
      </c>
      <c r="AC19" s="1" t="s">
        <v>73</v>
      </c>
      <c r="AD19" s="6">
        <v>6051.23</v>
      </c>
      <c r="AE19" s="5">
        <v>44020</v>
      </c>
      <c r="AF19" s="5">
        <v>44196</v>
      </c>
      <c r="AG19" s="7">
        <v>44196</v>
      </c>
      <c r="AH19" s="1" t="s">
        <v>497</v>
      </c>
    </row>
    <row r="20" spans="1:34" x14ac:dyDescent="0.4">
      <c r="A20" s="2" t="str">
        <f>HYPERLINK("https://my.zakupki.prom.ua/remote/dispatcher/state_purchase_view/18443942", "UA-2020-08-11-000931-a")</f>
        <v>UA-2020-08-11-000931-a</v>
      </c>
      <c r="B20" s="1" t="s">
        <v>328</v>
      </c>
      <c r="C20" s="1" t="s">
        <v>338</v>
      </c>
      <c r="D20" s="1" t="s">
        <v>215</v>
      </c>
      <c r="E20" s="1" t="s">
        <v>353</v>
      </c>
      <c r="F20" s="1" t="s">
        <v>452</v>
      </c>
      <c r="G20" s="1" t="s">
        <v>359</v>
      </c>
      <c r="H20" s="1" t="s">
        <v>90</v>
      </c>
      <c r="I20" s="1" t="s">
        <v>345</v>
      </c>
      <c r="J20" s="1" t="s">
        <v>456</v>
      </c>
      <c r="K20" s="5">
        <v>44054</v>
      </c>
      <c r="L20" s="1" t="s">
        <v>478</v>
      </c>
      <c r="M20" s="4">
        <v>1</v>
      </c>
      <c r="N20" s="6">
        <v>2855</v>
      </c>
      <c r="O20" s="4">
        <v>1</v>
      </c>
      <c r="P20" s="6">
        <v>2855</v>
      </c>
      <c r="Q20" s="1" t="s">
        <v>493</v>
      </c>
      <c r="R20" s="1" t="s">
        <v>489</v>
      </c>
      <c r="S20" s="1" t="s">
        <v>221</v>
      </c>
      <c r="T20" s="1" t="s">
        <v>379</v>
      </c>
      <c r="U20" s="6">
        <v>2855</v>
      </c>
      <c r="V20" s="6">
        <v>2855</v>
      </c>
      <c r="W20" s="1" t="s">
        <v>391</v>
      </c>
      <c r="X20" s="1" t="s">
        <v>166</v>
      </c>
      <c r="Y20" s="1" t="s">
        <v>28</v>
      </c>
      <c r="Z20" s="1"/>
      <c r="AA20" s="1" t="s">
        <v>481</v>
      </c>
      <c r="AB20" s="7">
        <v>44054.411962221391</v>
      </c>
      <c r="AC20" s="1" t="s">
        <v>154</v>
      </c>
      <c r="AD20" s="6">
        <v>2855</v>
      </c>
      <c r="AE20" s="5">
        <v>44022</v>
      </c>
      <c r="AF20" s="5">
        <v>44196</v>
      </c>
      <c r="AG20" s="7">
        <v>44196</v>
      </c>
      <c r="AH20" s="1" t="s">
        <v>497</v>
      </c>
    </row>
    <row r="21" spans="1:34" x14ac:dyDescent="0.4">
      <c r="A21" s="2" t="str">
        <f>HYPERLINK("https://my.zakupki.prom.ua/remote/dispatcher/state_purchase_view/19672945", "UA-2020-09-29-000497-a")</f>
        <v>UA-2020-09-29-000497-a</v>
      </c>
      <c r="B21" s="1" t="s">
        <v>253</v>
      </c>
      <c r="C21" s="1" t="s">
        <v>499</v>
      </c>
      <c r="D21" s="1" t="s">
        <v>171</v>
      </c>
      <c r="E21" s="1" t="s">
        <v>353</v>
      </c>
      <c r="F21" s="1" t="s">
        <v>452</v>
      </c>
      <c r="G21" s="1" t="s">
        <v>359</v>
      </c>
      <c r="H21" s="1" t="s">
        <v>90</v>
      </c>
      <c r="I21" s="1" t="s">
        <v>345</v>
      </c>
      <c r="J21" s="1" t="s">
        <v>345</v>
      </c>
      <c r="K21" s="5">
        <v>44103</v>
      </c>
      <c r="L21" s="1" t="s">
        <v>478</v>
      </c>
      <c r="M21" s="4">
        <v>1</v>
      </c>
      <c r="N21" s="6">
        <v>49420</v>
      </c>
      <c r="O21" s="4">
        <v>1</v>
      </c>
      <c r="P21" s="6">
        <v>49420</v>
      </c>
      <c r="Q21" s="1" t="s">
        <v>501</v>
      </c>
      <c r="R21" s="1" t="s">
        <v>489</v>
      </c>
      <c r="S21" s="1" t="s">
        <v>221</v>
      </c>
      <c r="T21" s="1" t="s">
        <v>379</v>
      </c>
      <c r="U21" s="6">
        <v>49420</v>
      </c>
      <c r="V21" s="6">
        <v>49420</v>
      </c>
      <c r="W21" s="1" t="s">
        <v>466</v>
      </c>
      <c r="X21" s="1" t="s">
        <v>129</v>
      </c>
      <c r="Y21" s="1" t="s">
        <v>52</v>
      </c>
      <c r="Z21" s="1"/>
      <c r="AA21" s="1" t="s">
        <v>481</v>
      </c>
      <c r="AB21" s="7">
        <v>44103.391454171258</v>
      </c>
      <c r="AC21" s="1" t="s">
        <v>190</v>
      </c>
      <c r="AD21" s="6">
        <v>49420</v>
      </c>
      <c r="AE21" s="5">
        <v>44102</v>
      </c>
      <c r="AF21" s="5">
        <v>44196</v>
      </c>
      <c r="AG21" s="7">
        <v>44196</v>
      </c>
      <c r="AH21" s="1" t="s">
        <v>497</v>
      </c>
    </row>
    <row r="22" spans="1:34" x14ac:dyDescent="0.4">
      <c r="A22" s="2" t="str">
        <f>HYPERLINK("https://my.zakupki.prom.ua/remote/dispatcher/state_purchase_view/22426840", "UA-2020-12-21-002147-c")</f>
        <v>UA-2020-12-21-002147-c</v>
      </c>
      <c r="B22" s="1" t="s">
        <v>311</v>
      </c>
      <c r="C22" s="1" t="s">
        <v>404</v>
      </c>
      <c r="D22" s="1" t="s">
        <v>178</v>
      </c>
      <c r="E22" s="1" t="s">
        <v>353</v>
      </c>
      <c r="F22" s="1" t="s">
        <v>452</v>
      </c>
      <c r="G22" s="1" t="s">
        <v>359</v>
      </c>
      <c r="H22" s="1" t="s">
        <v>90</v>
      </c>
      <c r="I22" s="1" t="s">
        <v>345</v>
      </c>
      <c r="J22" s="1" t="s">
        <v>456</v>
      </c>
      <c r="K22" s="5">
        <v>44186</v>
      </c>
      <c r="L22" s="1" t="s">
        <v>478</v>
      </c>
      <c r="M22" s="4">
        <v>1</v>
      </c>
      <c r="N22" s="6">
        <v>3200</v>
      </c>
      <c r="O22" s="1" t="s">
        <v>485</v>
      </c>
      <c r="P22" s="1" t="s">
        <v>485</v>
      </c>
      <c r="Q22" s="1" t="s">
        <v>485</v>
      </c>
      <c r="R22" s="1" t="s">
        <v>489</v>
      </c>
      <c r="S22" s="1" t="s">
        <v>221</v>
      </c>
      <c r="T22" s="1" t="s">
        <v>379</v>
      </c>
      <c r="U22" s="6">
        <v>3200</v>
      </c>
      <c r="V22" s="1" t="s">
        <v>485</v>
      </c>
      <c r="W22" s="1" t="s">
        <v>432</v>
      </c>
      <c r="X22" s="1" t="s">
        <v>139</v>
      </c>
      <c r="Y22" s="1" t="s">
        <v>34</v>
      </c>
      <c r="Z22" s="1"/>
      <c r="AA22" s="1" t="s">
        <v>481</v>
      </c>
      <c r="AB22" s="7">
        <v>44187.355536033487</v>
      </c>
      <c r="AC22" s="1" t="s">
        <v>70</v>
      </c>
      <c r="AD22" s="6">
        <v>3200</v>
      </c>
      <c r="AE22" s="5">
        <v>44197</v>
      </c>
      <c r="AF22" s="5">
        <v>44561</v>
      </c>
      <c r="AG22" s="7">
        <v>44561</v>
      </c>
      <c r="AH22" s="1" t="s">
        <v>497</v>
      </c>
    </row>
    <row r="23" spans="1:34" x14ac:dyDescent="0.4">
      <c r="A23" s="2" t="str">
        <f>HYPERLINK("https://my.zakupki.prom.ua/remote/dispatcher/state_purchase_view/22124267", "UA-2020-12-14-008077-c")</f>
        <v>UA-2020-12-14-008077-c</v>
      </c>
      <c r="B23" s="1" t="s">
        <v>321</v>
      </c>
      <c r="C23" s="1" t="s">
        <v>457</v>
      </c>
      <c r="D23" s="1" t="s">
        <v>206</v>
      </c>
      <c r="E23" s="1" t="s">
        <v>353</v>
      </c>
      <c r="F23" s="1" t="s">
        <v>452</v>
      </c>
      <c r="G23" s="1" t="s">
        <v>359</v>
      </c>
      <c r="H23" s="1" t="s">
        <v>90</v>
      </c>
      <c r="I23" s="1" t="s">
        <v>345</v>
      </c>
      <c r="J23" s="1" t="s">
        <v>345</v>
      </c>
      <c r="K23" s="5">
        <v>44179</v>
      </c>
      <c r="L23" s="1" t="s">
        <v>478</v>
      </c>
      <c r="M23" s="4">
        <v>1</v>
      </c>
      <c r="N23" s="6">
        <v>6692.14</v>
      </c>
      <c r="O23" s="4">
        <v>9</v>
      </c>
      <c r="P23" s="6">
        <v>743.57</v>
      </c>
      <c r="Q23" s="1" t="s">
        <v>493</v>
      </c>
      <c r="R23" s="1" t="s">
        <v>489</v>
      </c>
      <c r="S23" s="1" t="s">
        <v>221</v>
      </c>
      <c r="T23" s="1" t="s">
        <v>452</v>
      </c>
      <c r="U23" s="6">
        <v>6692.14</v>
      </c>
      <c r="V23" s="6">
        <v>743.57111111111112</v>
      </c>
      <c r="W23" s="1" t="s">
        <v>235</v>
      </c>
      <c r="X23" s="1" t="s">
        <v>95</v>
      </c>
      <c r="Y23" s="1" t="s">
        <v>36</v>
      </c>
      <c r="Z23" s="1"/>
      <c r="AA23" s="1" t="s">
        <v>481</v>
      </c>
      <c r="AB23" s="7">
        <v>44179.588485211461</v>
      </c>
      <c r="AC23" s="1" t="s">
        <v>217</v>
      </c>
      <c r="AD23" s="6">
        <v>6692.14</v>
      </c>
      <c r="AE23" s="5">
        <v>44174</v>
      </c>
      <c r="AF23" s="5">
        <v>44561</v>
      </c>
      <c r="AG23" s="7">
        <v>44561</v>
      </c>
      <c r="AH23" s="1" t="s">
        <v>497</v>
      </c>
    </row>
    <row r="24" spans="1:34" x14ac:dyDescent="0.4">
      <c r="A24" s="2" t="str">
        <f>HYPERLINK("https://my.zakupki.prom.ua/remote/dispatcher/state_purchase_view/17111196", "UA-2020-06-09-003389-b")</f>
        <v>UA-2020-06-09-003389-b</v>
      </c>
      <c r="B24" s="1" t="s">
        <v>248</v>
      </c>
      <c r="C24" s="1" t="s">
        <v>248</v>
      </c>
      <c r="D24" s="1" t="s">
        <v>104</v>
      </c>
      <c r="E24" s="1" t="s">
        <v>353</v>
      </c>
      <c r="F24" s="1" t="s">
        <v>452</v>
      </c>
      <c r="G24" s="1" t="s">
        <v>359</v>
      </c>
      <c r="H24" s="1" t="s">
        <v>90</v>
      </c>
      <c r="I24" s="1" t="s">
        <v>345</v>
      </c>
      <c r="J24" s="1" t="s">
        <v>345</v>
      </c>
      <c r="K24" s="5">
        <v>43991</v>
      </c>
      <c r="L24" s="1" t="s">
        <v>478</v>
      </c>
      <c r="M24" s="4">
        <v>1</v>
      </c>
      <c r="N24" s="6">
        <v>2100</v>
      </c>
      <c r="O24" s="4">
        <v>6</v>
      </c>
      <c r="P24" s="6">
        <v>350</v>
      </c>
      <c r="Q24" s="1" t="s">
        <v>501</v>
      </c>
      <c r="R24" s="1" t="s">
        <v>489</v>
      </c>
      <c r="S24" s="1" t="s">
        <v>221</v>
      </c>
      <c r="T24" s="1" t="s">
        <v>452</v>
      </c>
      <c r="U24" s="6">
        <v>2100</v>
      </c>
      <c r="V24" s="6">
        <v>350</v>
      </c>
      <c r="W24" s="1" t="s">
        <v>445</v>
      </c>
      <c r="X24" s="1" t="s">
        <v>145</v>
      </c>
      <c r="Y24" s="1" t="s">
        <v>26</v>
      </c>
      <c r="Z24" s="1"/>
      <c r="AA24" s="1" t="s">
        <v>481</v>
      </c>
      <c r="AB24" s="7">
        <v>43991.561592368955</v>
      </c>
      <c r="AC24" s="1" t="s">
        <v>503</v>
      </c>
      <c r="AD24" s="6">
        <v>2100</v>
      </c>
      <c r="AE24" s="1"/>
      <c r="AF24" s="5">
        <v>44196</v>
      </c>
      <c r="AG24" s="7">
        <v>44196</v>
      </c>
      <c r="AH24" s="1" t="s">
        <v>497</v>
      </c>
    </row>
    <row r="25" spans="1:34" x14ac:dyDescent="0.4">
      <c r="A25" s="2" t="str">
        <f>HYPERLINK("https://my.zakupki.prom.ua/remote/dispatcher/state_purchase_view/18090045", "UA-2020-07-24-000216-b")</f>
        <v>UA-2020-07-24-000216-b</v>
      </c>
      <c r="B25" s="1" t="s">
        <v>322</v>
      </c>
      <c r="C25" s="1" t="s">
        <v>324</v>
      </c>
      <c r="D25" s="1" t="s">
        <v>206</v>
      </c>
      <c r="E25" s="1" t="s">
        <v>353</v>
      </c>
      <c r="F25" s="1" t="s">
        <v>452</v>
      </c>
      <c r="G25" s="1" t="s">
        <v>359</v>
      </c>
      <c r="H25" s="1" t="s">
        <v>90</v>
      </c>
      <c r="I25" s="1" t="s">
        <v>345</v>
      </c>
      <c r="J25" s="1" t="s">
        <v>345</v>
      </c>
      <c r="K25" s="5">
        <v>44036</v>
      </c>
      <c r="L25" s="1" t="s">
        <v>478</v>
      </c>
      <c r="M25" s="4">
        <v>1</v>
      </c>
      <c r="N25" s="6">
        <v>7678.72</v>
      </c>
      <c r="O25" s="4">
        <v>9</v>
      </c>
      <c r="P25" s="6">
        <v>853.19</v>
      </c>
      <c r="Q25" s="1" t="s">
        <v>493</v>
      </c>
      <c r="R25" s="1" t="s">
        <v>489</v>
      </c>
      <c r="S25" s="1" t="s">
        <v>221</v>
      </c>
      <c r="T25" s="1" t="s">
        <v>452</v>
      </c>
      <c r="U25" s="6">
        <v>7678.72</v>
      </c>
      <c r="V25" s="6">
        <v>853.19111111111113</v>
      </c>
      <c r="W25" s="1" t="s">
        <v>235</v>
      </c>
      <c r="X25" s="1" t="s">
        <v>95</v>
      </c>
      <c r="Y25" s="1" t="s">
        <v>36</v>
      </c>
      <c r="Z25" s="1"/>
      <c r="AA25" s="1" t="s">
        <v>481</v>
      </c>
      <c r="AB25" s="7">
        <v>44036.360457660361</v>
      </c>
      <c r="AC25" s="1" t="s">
        <v>157</v>
      </c>
      <c r="AD25" s="6">
        <v>7678.72</v>
      </c>
      <c r="AE25" s="5">
        <v>44033</v>
      </c>
      <c r="AF25" s="5">
        <v>44196</v>
      </c>
      <c r="AG25" s="7">
        <v>44196</v>
      </c>
      <c r="AH25" s="1" t="s">
        <v>497</v>
      </c>
    </row>
    <row r="26" spans="1:34" x14ac:dyDescent="0.4">
      <c r="A26" s="2" t="str">
        <f>HYPERLINK("https://my.zakupki.prom.ua/remote/dispatcher/state_purchase_view/18027359", "UA-2020-07-22-000480-b")</f>
        <v>UA-2020-07-22-000480-b</v>
      </c>
      <c r="B26" s="1" t="s">
        <v>321</v>
      </c>
      <c r="C26" s="1" t="s">
        <v>323</v>
      </c>
      <c r="D26" s="1" t="s">
        <v>206</v>
      </c>
      <c r="E26" s="1" t="s">
        <v>353</v>
      </c>
      <c r="F26" s="1" t="s">
        <v>452</v>
      </c>
      <c r="G26" s="1" t="s">
        <v>359</v>
      </c>
      <c r="H26" s="1" t="s">
        <v>90</v>
      </c>
      <c r="I26" s="1" t="s">
        <v>345</v>
      </c>
      <c r="J26" s="1" t="s">
        <v>345</v>
      </c>
      <c r="K26" s="5">
        <v>44034</v>
      </c>
      <c r="L26" s="1" t="s">
        <v>478</v>
      </c>
      <c r="M26" s="4">
        <v>1</v>
      </c>
      <c r="N26" s="6">
        <v>1050</v>
      </c>
      <c r="O26" s="4">
        <v>1</v>
      </c>
      <c r="P26" s="6">
        <v>1050</v>
      </c>
      <c r="Q26" s="1" t="s">
        <v>493</v>
      </c>
      <c r="R26" s="1" t="s">
        <v>489</v>
      </c>
      <c r="S26" s="1" t="s">
        <v>221</v>
      </c>
      <c r="T26" s="1" t="s">
        <v>452</v>
      </c>
      <c r="U26" s="6">
        <v>1050</v>
      </c>
      <c r="V26" s="6">
        <v>1050</v>
      </c>
      <c r="W26" s="1" t="s">
        <v>446</v>
      </c>
      <c r="X26" s="1" t="s">
        <v>142</v>
      </c>
      <c r="Y26" s="1" t="s">
        <v>12</v>
      </c>
      <c r="Z26" s="1"/>
      <c r="AA26" s="1" t="s">
        <v>481</v>
      </c>
      <c r="AB26" s="7">
        <v>44034.390724355013</v>
      </c>
      <c r="AC26" s="1" t="s">
        <v>155</v>
      </c>
      <c r="AD26" s="6">
        <v>1050</v>
      </c>
      <c r="AE26" s="5">
        <v>44032</v>
      </c>
      <c r="AF26" s="5">
        <v>44196</v>
      </c>
      <c r="AG26" s="7">
        <v>44196</v>
      </c>
      <c r="AH26" s="1" t="s">
        <v>497</v>
      </c>
    </row>
    <row r="27" spans="1:34" x14ac:dyDescent="0.4">
      <c r="A27" s="2" t="str">
        <f>HYPERLINK("https://my.zakupki.prom.ua/remote/dispatcher/state_purchase_view/17665506", "UA-2020-07-06-001999-a")</f>
        <v>UA-2020-07-06-001999-a</v>
      </c>
      <c r="B27" s="1" t="s">
        <v>291</v>
      </c>
      <c r="C27" s="1" t="s">
        <v>291</v>
      </c>
      <c r="D27" s="1" t="s">
        <v>105</v>
      </c>
      <c r="E27" s="1" t="s">
        <v>353</v>
      </c>
      <c r="F27" s="1" t="s">
        <v>452</v>
      </c>
      <c r="G27" s="1" t="s">
        <v>359</v>
      </c>
      <c r="H27" s="1" t="s">
        <v>90</v>
      </c>
      <c r="I27" s="1" t="s">
        <v>345</v>
      </c>
      <c r="J27" s="1" t="s">
        <v>456</v>
      </c>
      <c r="K27" s="5">
        <v>44018</v>
      </c>
      <c r="L27" s="1" t="s">
        <v>478</v>
      </c>
      <c r="M27" s="4">
        <v>1</v>
      </c>
      <c r="N27" s="6">
        <v>49800</v>
      </c>
      <c r="O27" s="4">
        <v>3</v>
      </c>
      <c r="P27" s="6">
        <v>16600</v>
      </c>
      <c r="Q27" s="1" t="s">
        <v>501</v>
      </c>
      <c r="R27" s="1" t="s">
        <v>489</v>
      </c>
      <c r="S27" s="1" t="s">
        <v>221</v>
      </c>
      <c r="T27" s="1" t="s">
        <v>379</v>
      </c>
      <c r="U27" s="6">
        <v>49800</v>
      </c>
      <c r="V27" s="6">
        <v>16600</v>
      </c>
      <c r="W27" s="1" t="s">
        <v>468</v>
      </c>
      <c r="X27" s="1" t="s">
        <v>102</v>
      </c>
      <c r="Y27" s="1" t="s">
        <v>51</v>
      </c>
      <c r="Z27" s="1"/>
      <c r="AA27" s="1" t="s">
        <v>481</v>
      </c>
      <c r="AB27" s="7">
        <v>44018.478786600463</v>
      </c>
      <c r="AC27" s="1" t="s">
        <v>510</v>
      </c>
      <c r="AD27" s="6">
        <v>49800</v>
      </c>
      <c r="AE27" s="5">
        <v>44018</v>
      </c>
      <c r="AF27" s="5">
        <v>44196</v>
      </c>
      <c r="AG27" s="7">
        <v>44196</v>
      </c>
      <c r="AH27" s="1" t="s">
        <v>497</v>
      </c>
    </row>
    <row r="28" spans="1:34" x14ac:dyDescent="0.4">
      <c r="A28" s="2" t="str">
        <f>HYPERLINK("https://my.zakupki.prom.ua/remote/dispatcher/state_purchase_view/21415550", "UA-2020-11-25-003068-c")</f>
        <v>UA-2020-11-25-003068-c</v>
      </c>
      <c r="B28" s="1" t="s">
        <v>299</v>
      </c>
      <c r="C28" s="1" t="s">
        <v>232</v>
      </c>
      <c r="D28" s="1" t="s">
        <v>131</v>
      </c>
      <c r="E28" s="1" t="s">
        <v>353</v>
      </c>
      <c r="F28" s="1" t="s">
        <v>452</v>
      </c>
      <c r="G28" s="1" t="s">
        <v>359</v>
      </c>
      <c r="H28" s="1" t="s">
        <v>90</v>
      </c>
      <c r="I28" s="1" t="s">
        <v>345</v>
      </c>
      <c r="J28" s="1" t="s">
        <v>345</v>
      </c>
      <c r="K28" s="5">
        <v>44160</v>
      </c>
      <c r="L28" s="1" t="s">
        <v>478</v>
      </c>
      <c r="M28" s="4">
        <v>1</v>
      </c>
      <c r="N28" s="6">
        <v>2980</v>
      </c>
      <c r="O28" s="1" t="s">
        <v>485</v>
      </c>
      <c r="P28" s="1" t="s">
        <v>485</v>
      </c>
      <c r="Q28" s="1" t="s">
        <v>485</v>
      </c>
      <c r="R28" s="1" t="s">
        <v>489</v>
      </c>
      <c r="S28" s="1" t="s">
        <v>221</v>
      </c>
      <c r="T28" s="1" t="s">
        <v>379</v>
      </c>
      <c r="U28" s="6">
        <v>2980</v>
      </c>
      <c r="V28" s="1" t="s">
        <v>485</v>
      </c>
      <c r="W28" s="1" t="s">
        <v>470</v>
      </c>
      <c r="X28" s="1" t="s">
        <v>127</v>
      </c>
      <c r="Y28" s="1" t="s">
        <v>50</v>
      </c>
      <c r="Z28" s="1"/>
      <c r="AA28" s="1" t="s">
        <v>481</v>
      </c>
      <c r="AB28" s="7">
        <v>44160.441551618598</v>
      </c>
      <c r="AC28" s="1" t="s">
        <v>410</v>
      </c>
      <c r="AD28" s="6">
        <v>2980</v>
      </c>
      <c r="AE28" s="5">
        <v>44155</v>
      </c>
      <c r="AF28" s="5">
        <v>44196</v>
      </c>
      <c r="AG28" s="7">
        <v>44196</v>
      </c>
      <c r="AH28" s="1" t="s">
        <v>497</v>
      </c>
    </row>
    <row r="29" spans="1:34" x14ac:dyDescent="0.4">
      <c r="A29" s="2" t="str">
        <f>HYPERLINK("https://my.zakupki.prom.ua/remote/dispatcher/state_purchase_view/21414771", "UA-2020-11-25-002748-c")</f>
        <v>UA-2020-11-25-002748-c</v>
      </c>
      <c r="B29" s="1" t="s">
        <v>130</v>
      </c>
      <c r="C29" s="1" t="s">
        <v>377</v>
      </c>
      <c r="D29" s="1" t="s">
        <v>130</v>
      </c>
      <c r="E29" s="1" t="s">
        <v>353</v>
      </c>
      <c r="F29" s="1" t="s">
        <v>452</v>
      </c>
      <c r="G29" s="1" t="s">
        <v>359</v>
      </c>
      <c r="H29" s="1" t="s">
        <v>90</v>
      </c>
      <c r="I29" s="1" t="s">
        <v>345</v>
      </c>
      <c r="J29" s="1" t="s">
        <v>345</v>
      </c>
      <c r="K29" s="5">
        <v>44160</v>
      </c>
      <c r="L29" s="1" t="s">
        <v>478</v>
      </c>
      <c r="M29" s="4">
        <v>1</v>
      </c>
      <c r="N29" s="6">
        <v>600</v>
      </c>
      <c r="O29" s="4">
        <v>1</v>
      </c>
      <c r="P29" s="6">
        <v>600</v>
      </c>
      <c r="Q29" s="1" t="s">
        <v>501</v>
      </c>
      <c r="R29" s="1" t="s">
        <v>489</v>
      </c>
      <c r="S29" s="1" t="s">
        <v>221</v>
      </c>
      <c r="T29" s="1" t="s">
        <v>379</v>
      </c>
      <c r="U29" s="6">
        <v>600</v>
      </c>
      <c r="V29" s="6">
        <v>600</v>
      </c>
      <c r="W29" s="1" t="s">
        <v>471</v>
      </c>
      <c r="X29" s="1" t="s">
        <v>128</v>
      </c>
      <c r="Y29" s="1" t="s">
        <v>50</v>
      </c>
      <c r="Z29" s="1"/>
      <c r="AA29" s="1" t="s">
        <v>481</v>
      </c>
      <c r="AB29" s="7">
        <v>44160.434878722059</v>
      </c>
      <c r="AC29" s="1" t="s">
        <v>411</v>
      </c>
      <c r="AD29" s="6">
        <v>600</v>
      </c>
      <c r="AE29" s="5">
        <v>44155</v>
      </c>
      <c r="AF29" s="5">
        <v>44196</v>
      </c>
      <c r="AG29" s="7">
        <v>44196</v>
      </c>
      <c r="AH29" s="1" t="s">
        <v>497</v>
      </c>
    </row>
    <row r="30" spans="1:34" x14ac:dyDescent="0.4">
      <c r="A30" s="2" t="str">
        <f>HYPERLINK("https://my.zakupki.prom.ua/remote/dispatcher/state_purchase_view/21430980", "UA-2020-11-25-008758-c")</f>
        <v>UA-2020-11-25-008758-c</v>
      </c>
      <c r="B30" s="1" t="s">
        <v>295</v>
      </c>
      <c r="C30" s="1" t="s">
        <v>477</v>
      </c>
      <c r="D30" s="1" t="s">
        <v>111</v>
      </c>
      <c r="E30" s="1" t="s">
        <v>353</v>
      </c>
      <c r="F30" s="1" t="s">
        <v>452</v>
      </c>
      <c r="G30" s="1" t="s">
        <v>359</v>
      </c>
      <c r="H30" s="1" t="s">
        <v>90</v>
      </c>
      <c r="I30" s="1" t="s">
        <v>345</v>
      </c>
      <c r="J30" s="1" t="s">
        <v>345</v>
      </c>
      <c r="K30" s="5">
        <v>44160</v>
      </c>
      <c r="L30" s="1" t="s">
        <v>478</v>
      </c>
      <c r="M30" s="4">
        <v>1</v>
      </c>
      <c r="N30" s="6">
        <v>1657.44</v>
      </c>
      <c r="O30" s="4">
        <v>3</v>
      </c>
      <c r="P30" s="6">
        <v>552.48</v>
      </c>
      <c r="Q30" s="1" t="s">
        <v>501</v>
      </c>
      <c r="R30" s="1" t="s">
        <v>489</v>
      </c>
      <c r="S30" s="1" t="s">
        <v>221</v>
      </c>
      <c r="T30" s="1" t="s">
        <v>452</v>
      </c>
      <c r="U30" s="6">
        <v>1657.44</v>
      </c>
      <c r="V30" s="6">
        <v>552.48</v>
      </c>
      <c r="W30" s="1" t="s">
        <v>439</v>
      </c>
      <c r="X30" s="1" t="s">
        <v>118</v>
      </c>
      <c r="Y30" s="1" t="s">
        <v>32</v>
      </c>
      <c r="Z30" s="1"/>
      <c r="AA30" s="1" t="s">
        <v>481</v>
      </c>
      <c r="AB30" s="7">
        <v>44160.575083641204</v>
      </c>
      <c r="AC30" s="1" t="s">
        <v>79</v>
      </c>
      <c r="AD30" s="6">
        <v>1657.44</v>
      </c>
      <c r="AE30" s="5">
        <v>44160</v>
      </c>
      <c r="AF30" s="5">
        <v>44196</v>
      </c>
      <c r="AG30" s="7">
        <v>44196</v>
      </c>
      <c r="AH30" s="1" t="s">
        <v>497</v>
      </c>
    </row>
    <row r="31" spans="1:34" x14ac:dyDescent="0.4">
      <c r="A31" s="2" t="str">
        <f>HYPERLINK("https://my.zakupki.prom.ua/remote/dispatcher/state_purchase_view/17928196", "UA-2020-07-16-005346-c")</f>
        <v>UA-2020-07-16-005346-c</v>
      </c>
      <c r="B31" s="1" t="s">
        <v>249</v>
      </c>
      <c r="C31" s="1" t="s">
        <v>250</v>
      </c>
      <c r="D31" s="1" t="s">
        <v>119</v>
      </c>
      <c r="E31" s="1" t="s">
        <v>353</v>
      </c>
      <c r="F31" s="1" t="s">
        <v>452</v>
      </c>
      <c r="G31" s="1" t="s">
        <v>359</v>
      </c>
      <c r="H31" s="1" t="s">
        <v>90</v>
      </c>
      <c r="I31" s="1" t="s">
        <v>345</v>
      </c>
      <c r="J31" s="1" t="s">
        <v>345</v>
      </c>
      <c r="K31" s="5">
        <v>44028</v>
      </c>
      <c r="L31" s="1" t="s">
        <v>478</v>
      </c>
      <c r="M31" s="4">
        <v>1</v>
      </c>
      <c r="N31" s="6">
        <v>60</v>
      </c>
      <c r="O31" s="4">
        <v>1</v>
      </c>
      <c r="P31" s="6">
        <v>60</v>
      </c>
      <c r="Q31" s="1" t="s">
        <v>501</v>
      </c>
      <c r="R31" s="1" t="s">
        <v>489</v>
      </c>
      <c r="S31" s="1" t="s">
        <v>221</v>
      </c>
      <c r="T31" s="1" t="s">
        <v>452</v>
      </c>
      <c r="U31" s="6">
        <v>60</v>
      </c>
      <c r="V31" s="6">
        <v>60</v>
      </c>
      <c r="W31" s="1" t="s">
        <v>361</v>
      </c>
      <c r="X31" s="1" t="s">
        <v>122</v>
      </c>
      <c r="Y31" s="1" t="s">
        <v>21</v>
      </c>
      <c r="Z31" s="1"/>
      <c r="AA31" s="1" t="s">
        <v>481</v>
      </c>
      <c r="AB31" s="7">
        <v>44028.640575143785</v>
      </c>
      <c r="AC31" s="1" t="s">
        <v>135</v>
      </c>
      <c r="AD31" s="6">
        <v>60</v>
      </c>
      <c r="AE31" s="5">
        <v>44028</v>
      </c>
      <c r="AF31" s="5">
        <v>44196</v>
      </c>
      <c r="AG31" s="7">
        <v>44196</v>
      </c>
      <c r="AH31" s="1" t="s">
        <v>497</v>
      </c>
    </row>
    <row r="32" spans="1:34" x14ac:dyDescent="0.4">
      <c r="A32" s="2" t="str">
        <f>HYPERLINK("https://my.zakupki.prom.ua/remote/dispatcher/state_purchase_view/18198552", "UA-2020-07-29-007071-c")</f>
        <v>UA-2020-07-29-007071-c</v>
      </c>
      <c r="B32" s="1" t="s">
        <v>319</v>
      </c>
      <c r="C32" s="1" t="s">
        <v>319</v>
      </c>
      <c r="D32" s="1" t="s">
        <v>199</v>
      </c>
      <c r="E32" s="1" t="s">
        <v>353</v>
      </c>
      <c r="F32" s="1" t="s">
        <v>452</v>
      </c>
      <c r="G32" s="1" t="s">
        <v>359</v>
      </c>
      <c r="H32" s="1" t="s">
        <v>90</v>
      </c>
      <c r="I32" s="1" t="s">
        <v>345</v>
      </c>
      <c r="J32" s="1" t="s">
        <v>456</v>
      </c>
      <c r="K32" s="5">
        <v>44041</v>
      </c>
      <c r="L32" s="1" t="s">
        <v>478</v>
      </c>
      <c r="M32" s="4">
        <v>1</v>
      </c>
      <c r="N32" s="6">
        <v>2200</v>
      </c>
      <c r="O32" s="4">
        <v>4</v>
      </c>
      <c r="P32" s="6">
        <v>550</v>
      </c>
      <c r="Q32" s="1" t="s">
        <v>493</v>
      </c>
      <c r="R32" s="1" t="s">
        <v>489</v>
      </c>
      <c r="S32" s="1" t="s">
        <v>221</v>
      </c>
      <c r="T32" s="1" t="s">
        <v>379</v>
      </c>
      <c r="U32" s="6">
        <v>2200</v>
      </c>
      <c r="V32" s="6">
        <v>550</v>
      </c>
      <c r="W32" s="1" t="s">
        <v>429</v>
      </c>
      <c r="X32" s="1" t="s">
        <v>114</v>
      </c>
      <c r="Y32" s="1" t="s">
        <v>9</v>
      </c>
      <c r="Z32" s="1"/>
      <c r="AA32" s="1" t="s">
        <v>481</v>
      </c>
      <c r="AB32" s="7">
        <v>44041.658405918286</v>
      </c>
      <c r="AC32" s="1" t="s">
        <v>83</v>
      </c>
      <c r="AD32" s="6">
        <v>2200</v>
      </c>
      <c r="AE32" s="5">
        <v>44037</v>
      </c>
      <c r="AF32" s="5">
        <v>44401</v>
      </c>
      <c r="AG32" s="7">
        <v>44401</v>
      </c>
      <c r="AH32" s="1" t="s">
        <v>497</v>
      </c>
    </row>
    <row r="33" spans="1:34" x14ac:dyDescent="0.4">
      <c r="A33" s="2" t="str">
        <f>HYPERLINK("https://my.zakupki.prom.ua/remote/dispatcher/state_purchase_view/18026061", "UA-2020-07-22-000145-b")</f>
        <v>UA-2020-07-22-000145-b</v>
      </c>
      <c r="B33" s="1" t="s">
        <v>335</v>
      </c>
      <c r="C33" s="1" t="s">
        <v>336</v>
      </c>
      <c r="D33" s="1" t="s">
        <v>220</v>
      </c>
      <c r="E33" s="1" t="s">
        <v>353</v>
      </c>
      <c r="F33" s="1" t="s">
        <v>452</v>
      </c>
      <c r="G33" s="1" t="s">
        <v>359</v>
      </c>
      <c r="H33" s="1" t="s">
        <v>90</v>
      </c>
      <c r="I33" s="1" t="s">
        <v>345</v>
      </c>
      <c r="J33" s="1" t="s">
        <v>345</v>
      </c>
      <c r="K33" s="5">
        <v>44034</v>
      </c>
      <c r="L33" s="1" t="s">
        <v>478</v>
      </c>
      <c r="M33" s="4">
        <v>1</v>
      </c>
      <c r="N33" s="6">
        <v>13467.74</v>
      </c>
      <c r="O33" s="4">
        <v>1</v>
      </c>
      <c r="P33" s="6">
        <v>13467.74</v>
      </c>
      <c r="Q33" s="1" t="s">
        <v>493</v>
      </c>
      <c r="R33" s="1" t="s">
        <v>489</v>
      </c>
      <c r="S33" s="1" t="s">
        <v>221</v>
      </c>
      <c r="T33" s="1" t="s">
        <v>379</v>
      </c>
      <c r="U33" s="6">
        <v>13467.74</v>
      </c>
      <c r="V33" s="6">
        <v>13467.74</v>
      </c>
      <c r="W33" s="1" t="s">
        <v>388</v>
      </c>
      <c r="X33" s="1" t="s">
        <v>96</v>
      </c>
      <c r="Y33" s="1" t="s">
        <v>53</v>
      </c>
      <c r="Z33" s="1"/>
      <c r="AA33" s="1" t="s">
        <v>481</v>
      </c>
      <c r="AB33" s="7">
        <v>44034.363118676702</v>
      </c>
      <c r="AC33" s="1" t="s">
        <v>141</v>
      </c>
      <c r="AD33" s="6">
        <v>13467.74</v>
      </c>
      <c r="AE33" s="5">
        <v>44032</v>
      </c>
      <c r="AF33" s="5">
        <v>44196</v>
      </c>
      <c r="AG33" s="7">
        <v>44196</v>
      </c>
      <c r="AH33" s="1" t="s">
        <v>497</v>
      </c>
    </row>
    <row r="34" spans="1:34" x14ac:dyDescent="0.4">
      <c r="A34" s="2" t="str">
        <f>HYPERLINK("https://my.zakupki.prom.ua/remote/dispatcher/state_purchase_view/17617725", "UA-2020-07-02-008139-a")</f>
        <v>UA-2020-07-02-008139-a</v>
      </c>
      <c r="B34" s="1" t="s">
        <v>247</v>
      </c>
      <c r="C34" s="1" t="s">
        <v>246</v>
      </c>
      <c r="D34" s="1" t="s">
        <v>92</v>
      </c>
      <c r="E34" s="1" t="s">
        <v>353</v>
      </c>
      <c r="F34" s="1" t="s">
        <v>452</v>
      </c>
      <c r="G34" s="1" t="s">
        <v>359</v>
      </c>
      <c r="H34" s="1" t="s">
        <v>90</v>
      </c>
      <c r="I34" s="1" t="s">
        <v>345</v>
      </c>
      <c r="J34" s="1" t="s">
        <v>345</v>
      </c>
      <c r="K34" s="5">
        <v>44014</v>
      </c>
      <c r="L34" s="1" t="s">
        <v>478</v>
      </c>
      <c r="M34" s="4">
        <v>1</v>
      </c>
      <c r="N34" s="6">
        <v>24785</v>
      </c>
      <c r="O34" s="4">
        <v>8067</v>
      </c>
      <c r="P34" s="6">
        <v>3.07</v>
      </c>
      <c r="Q34" s="1" t="s">
        <v>501</v>
      </c>
      <c r="R34" s="1" t="s">
        <v>489</v>
      </c>
      <c r="S34" s="1" t="s">
        <v>221</v>
      </c>
      <c r="T34" s="1" t="s">
        <v>379</v>
      </c>
      <c r="U34" s="6">
        <v>24785</v>
      </c>
      <c r="V34" s="6">
        <v>3.0723937027395563</v>
      </c>
      <c r="W34" s="1" t="s">
        <v>473</v>
      </c>
      <c r="X34" s="1" t="s">
        <v>113</v>
      </c>
      <c r="Y34" s="1" t="s">
        <v>27</v>
      </c>
      <c r="Z34" s="1"/>
      <c r="AA34" s="1" t="s">
        <v>481</v>
      </c>
      <c r="AB34" s="7">
        <v>44014.654627887743</v>
      </c>
      <c r="AC34" s="1" t="s">
        <v>509</v>
      </c>
      <c r="AD34" s="6">
        <v>24785</v>
      </c>
      <c r="AE34" s="5">
        <v>44012</v>
      </c>
      <c r="AF34" s="5">
        <v>44196</v>
      </c>
      <c r="AG34" s="7">
        <v>44196</v>
      </c>
      <c r="AH34" s="1" t="s">
        <v>497</v>
      </c>
    </row>
    <row r="35" spans="1:34" x14ac:dyDescent="0.4">
      <c r="A35" s="2" t="str">
        <f>HYPERLINK("https://my.zakupki.prom.ua/remote/dispatcher/state_purchase_view/17761049", "UA-2020-07-09-003029-c")</f>
        <v>UA-2020-07-09-003029-c</v>
      </c>
      <c r="B35" s="1" t="s">
        <v>263</v>
      </c>
      <c r="C35" s="1" t="s">
        <v>264</v>
      </c>
      <c r="D35" s="1" t="s">
        <v>184</v>
      </c>
      <c r="E35" s="1" t="s">
        <v>353</v>
      </c>
      <c r="F35" s="1" t="s">
        <v>452</v>
      </c>
      <c r="G35" s="1" t="s">
        <v>359</v>
      </c>
      <c r="H35" s="1" t="s">
        <v>90</v>
      </c>
      <c r="I35" s="1" t="s">
        <v>345</v>
      </c>
      <c r="J35" s="1" t="s">
        <v>456</v>
      </c>
      <c r="K35" s="5">
        <v>44021</v>
      </c>
      <c r="L35" s="1" t="s">
        <v>478</v>
      </c>
      <c r="M35" s="4">
        <v>1</v>
      </c>
      <c r="N35" s="6">
        <v>2500.8000000000002</v>
      </c>
      <c r="O35" s="4">
        <v>1</v>
      </c>
      <c r="P35" s="6">
        <v>2500.8000000000002</v>
      </c>
      <c r="Q35" s="1" t="s">
        <v>493</v>
      </c>
      <c r="R35" s="1" t="s">
        <v>489</v>
      </c>
      <c r="S35" s="1" t="s">
        <v>221</v>
      </c>
      <c r="T35" s="1" t="s">
        <v>452</v>
      </c>
      <c r="U35" s="6">
        <v>2500.8000000000002</v>
      </c>
      <c r="V35" s="6">
        <v>2500.8000000000002</v>
      </c>
      <c r="W35" s="1" t="s">
        <v>436</v>
      </c>
      <c r="X35" s="1" t="s">
        <v>133</v>
      </c>
      <c r="Y35" s="1" t="s">
        <v>16</v>
      </c>
      <c r="Z35" s="1"/>
      <c r="AA35" s="1" t="s">
        <v>481</v>
      </c>
      <c r="AB35" s="7">
        <v>44021.495645215495</v>
      </c>
      <c r="AC35" s="1" t="s">
        <v>61</v>
      </c>
      <c r="AD35" s="6">
        <v>2500.8000000000002</v>
      </c>
      <c r="AE35" s="5">
        <v>44020</v>
      </c>
      <c r="AF35" s="5">
        <v>44196</v>
      </c>
      <c r="AG35" s="7">
        <v>44196</v>
      </c>
      <c r="AH35" s="1" t="s">
        <v>497</v>
      </c>
    </row>
    <row r="36" spans="1:34" x14ac:dyDescent="0.4">
      <c r="A36" s="2" t="str">
        <f>HYPERLINK("https://my.zakupki.prom.ua/remote/dispatcher/state_purchase_view/17833146", "UA-2020-07-13-004916-c")</f>
        <v>UA-2020-07-13-004916-c</v>
      </c>
      <c r="B36" s="1" t="s">
        <v>301</v>
      </c>
      <c r="C36" s="1" t="s">
        <v>4</v>
      </c>
      <c r="D36" s="1" t="s">
        <v>150</v>
      </c>
      <c r="E36" s="1" t="s">
        <v>353</v>
      </c>
      <c r="F36" s="1" t="s">
        <v>452</v>
      </c>
      <c r="G36" s="1" t="s">
        <v>359</v>
      </c>
      <c r="H36" s="1" t="s">
        <v>90</v>
      </c>
      <c r="I36" s="1" t="s">
        <v>345</v>
      </c>
      <c r="J36" s="1" t="s">
        <v>456</v>
      </c>
      <c r="K36" s="5">
        <v>44025</v>
      </c>
      <c r="L36" s="1" t="s">
        <v>478</v>
      </c>
      <c r="M36" s="4">
        <v>1</v>
      </c>
      <c r="N36" s="6">
        <v>41270</v>
      </c>
      <c r="O36" s="4">
        <v>4</v>
      </c>
      <c r="P36" s="6">
        <v>10317.5</v>
      </c>
      <c r="Q36" s="1" t="s">
        <v>501</v>
      </c>
      <c r="R36" s="1" t="s">
        <v>489</v>
      </c>
      <c r="S36" s="1" t="s">
        <v>221</v>
      </c>
      <c r="T36" s="1" t="s">
        <v>452</v>
      </c>
      <c r="U36" s="6">
        <v>41270</v>
      </c>
      <c r="V36" s="6">
        <v>10317.5</v>
      </c>
      <c r="W36" s="1" t="s">
        <v>472</v>
      </c>
      <c r="X36" s="1" t="s">
        <v>97</v>
      </c>
      <c r="Y36" s="1" t="s">
        <v>47</v>
      </c>
      <c r="Z36" s="1"/>
      <c r="AA36" s="1" t="s">
        <v>481</v>
      </c>
      <c r="AB36" s="7">
        <v>44025.622651120408</v>
      </c>
      <c r="AC36" s="1" t="s">
        <v>513</v>
      </c>
      <c r="AD36" s="6">
        <v>41270</v>
      </c>
      <c r="AE36" s="5">
        <v>44022</v>
      </c>
      <c r="AF36" s="5">
        <v>44196</v>
      </c>
      <c r="AG36" s="7">
        <v>44196</v>
      </c>
      <c r="AH36" s="1" t="s">
        <v>497</v>
      </c>
    </row>
    <row r="37" spans="1:34" x14ac:dyDescent="0.4">
      <c r="A37" s="2" t="str">
        <f>HYPERLINK("https://my.zakupki.prom.ua/remote/dispatcher/state_purchase_view/18039974", "UA-2020-07-22-003830-b")</f>
        <v>UA-2020-07-22-003830-b</v>
      </c>
      <c r="B37" s="1" t="s">
        <v>252</v>
      </c>
      <c r="C37" s="1" t="s">
        <v>252</v>
      </c>
      <c r="D37" s="1" t="s">
        <v>169</v>
      </c>
      <c r="E37" s="1" t="s">
        <v>353</v>
      </c>
      <c r="F37" s="1" t="s">
        <v>452</v>
      </c>
      <c r="G37" s="1" t="s">
        <v>359</v>
      </c>
      <c r="H37" s="1" t="s">
        <v>90</v>
      </c>
      <c r="I37" s="1" t="s">
        <v>345</v>
      </c>
      <c r="J37" s="1" t="s">
        <v>345</v>
      </c>
      <c r="K37" s="5">
        <v>44034</v>
      </c>
      <c r="L37" s="1" t="s">
        <v>478</v>
      </c>
      <c r="M37" s="4">
        <v>1</v>
      </c>
      <c r="N37" s="6">
        <v>8400</v>
      </c>
      <c r="O37" s="4">
        <v>2000</v>
      </c>
      <c r="P37" s="6">
        <v>4.2</v>
      </c>
      <c r="Q37" s="1" t="s">
        <v>487</v>
      </c>
      <c r="R37" s="1" t="s">
        <v>489</v>
      </c>
      <c r="S37" s="1" t="s">
        <v>221</v>
      </c>
      <c r="T37" s="1" t="s">
        <v>452</v>
      </c>
      <c r="U37" s="6">
        <v>8400</v>
      </c>
      <c r="V37" s="6">
        <v>4.2</v>
      </c>
      <c r="W37" s="1" t="s">
        <v>418</v>
      </c>
      <c r="X37" s="1" t="s">
        <v>97</v>
      </c>
      <c r="Y37" s="1" t="s">
        <v>46</v>
      </c>
      <c r="Z37" s="1"/>
      <c r="AA37" s="1" t="s">
        <v>481</v>
      </c>
      <c r="AB37" s="7">
        <v>44035.448423803158</v>
      </c>
      <c r="AC37" s="1" t="s">
        <v>164</v>
      </c>
      <c r="AD37" s="6">
        <v>8400</v>
      </c>
      <c r="AE37" s="5">
        <v>44032</v>
      </c>
      <c r="AF37" s="5">
        <v>44196</v>
      </c>
      <c r="AG37" s="7">
        <v>44196</v>
      </c>
      <c r="AH37" s="1" t="s">
        <v>497</v>
      </c>
    </row>
    <row r="38" spans="1:34" x14ac:dyDescent="0.4">
      <c r="A38" s="2" t="str">
        <f>HYPERLINK("https://my.zakupki.prom.ua/remote/dispatcher/state_purchase_view/17143981", "UA-2020-06-10-006355-b")</f>
        <v>UA-2020-06-10-006355-b</v>
      </c>
      <c r="B38" s="1" t="s">
        <v>333</v>
      </c>
      <c r="C38" s="1" t="s">
        <v>396</v>
      </c>
      <c r="D38" s="1" t="s">
        <v>220</v>
      </c>
      <c r="E38" s="1" t="s">
        <v>353</v>
      </c>
      <c r="F38" s="1" t="s">
        <v>452</v>
      </c>
      <c r="G38" s="1" t="s">
        <v>359</v>
      </c>
      <c r="H38" s="1" t="s">
        <v>90</v>
      </c>
      <c r="I38" s="1" t="s">
        <v>345</v>
      </c>
      <c r="J38" s="1" t="s">
        <v>345</v>
      </c>
      <c r="K38" s="5">
        <v>43992</v>
      </c>
      <c r="L38" s="1" t="s">
        <v>478</v>
      </c>
      <c r="M38" s="4">
        <v>1</v>
      </c>
      <c r="N38" s="6">
        <v>12000</v>
      </c>
      <c r="O38" s="4">
        <v>1</v>
      </c>
      <c r="P38" s="6">
        <v>12000</v>
      </c>
      <c r="Q38" s="1" t="s">
        <v>501</v>
      </c>
      <c r="R38" s="1" t="s">
        <v>489</v>
      </c>
      <c r="S38" s="1" t="s">
        <v>221</v>
      </c>
      <c r="T38" s="1" t="s">
        <v>379</v>
      </c>
      <c r="U38" s="6">
        <v>12000</v>
      </c>
      <c r="V38" s="6">
        <v>12000</v>
      </c>
      <c r="W38" s="1" t="s">
        <v>388</v>
      </c>
      <c r="X38" s="1" t="s">
        <v>96</v>
      </c>
      <c r="Y38" s="1" t="s">
        <v>53</v>
      </c>
      <c r="Z38" s="1"/>
      <c r="AA38" s="1" t="s">
        <v>481</v>
      </c>
      <c r="AB38" s="7">
        <v>43992.64864623802</v>
      </c>
      <c r="AC38" s="1" t="s">
        <v>502</v>
      </c>
      <c r="AD38" s="6">
        <v>12000</v>
      </c>
      <c r="AE38" s="5">
        <v>43987</v>
      </c>
      <c r="AF38" s="5">
        <v>44196</v>
      </c>
      <c r="AG38" s="7">
        <v>44196</v>
      </c>
      <c r="AH38" s="1" t="s">
        <v>497</v>
      </c>
    </row>
    <row r="39" spans="1:34" x14ac:dyDescent="0.4">
      <c r="A39" s="2" t="str">
        <f>HYPERLINK("https://my.zakupki.prom.ua/remote/dispatcher/state_purchase_view/19450557", "UA-2020-09-21-008824-b")</f>
        <v>UA-2020-09-21-008824-b</v>
      </c>
      <c r="B39" s="1" t="s">
        <v>303</v>
      </c>
      <c r="C39" s="1" t="s">
        <v>306</v>
      </c>
      <c r="D39" s="1" t="s">
        <v>162</v>
      </c>
      <c r="E39" s="1" t="s">
        <v>353</v>
      </c>
      <c r="F39" s="1" t="s">
        <v>452</v>
      </c>
      <c r="G39" s="1" t="s">
        <v>359</v>
      </c>
      <c r="H39" s="1" t="s">
        <v>90</v>
      </c>
      <c r="I39" s="1" t="s">
        <v>345</v>
      </c>
      <c r="J39" s="1" t="s">
        <v>345</v>
      </c>
      <c r="K39" s="5">
        <v>44095</v>
      </c>
      <c r="L39" s="1" t="s">
        <v>478</v>
      </c>
      <c r="M39" s="4">
        <v>1</v>
      </c>
      <c r="N39" s="6">
        <v>3241.2</v>
      </c>
      <c r="O39" s="4">
        <v>1</v>
      </c>
      <c r="P39" s="6">
        <v>3241.2</v>
      </c>
      <c r="Q39" s="1" t="s">
        <v>501</v>
      </c>
      <c r="R39" s="1" t="s">
        <v>489</v>
      </c>
      <c r="S39" s="1" t="s">
        <v>221</v>
      </c>
      <c r="T39" s="1" t="s">
        <v>452</v>
      </c>
      <c r="U39" s="6">
        <v>3241.2</v>
      </c>
      <c r="V39" s="6">
        <v>3241.2</v>
      </c>
      <c r="W39" s="1" t="s">
        <v>442</v>
      </c>
      <c r="X39" s="1" t="s">
        <v>112</v>
      </c>
      <c r="Y39" s="1" t="s">
        <v>15</v>
      </c>
      <c r="Z39" s="1"/>
      <c r="AA39" s="1" t="s">
        <v>481</v>
      </c>
      <c r="AB39" s="7">
        <v>44095.634771884361</v>
      </c>
      <c r="AC39" s="1" t="s">
        <v>346</v>
      </c>
      <c r="AD39" s="6">
        <v>3241.2</v>
      </c>
      <c r="AE39" s="5">
        <v>44092</v>
      </c>
      <c r="AF39" s="5">
        <v>44196</v>
      </c>
      <c r="AG39" s="7">
        <v>44196</v>
      </c>
      <c r="AH39" s="1" t="s">
        <v>497</v>
      </c>
    </row>
    <row r="40" spans="1:34" x14ac:dyDescent="0.4">
      <c r="A40" s="2" t="str">
        <f>HYPERLINK("https://my.zakupki.prom.ua/remote/dispatcher/state_purchase_view/22016188", "UA-2020-12-10-013632-c")</f>
        <v>UA-2020-12-10-013632-c</v>
      </c>
      <c r="B40" s="1" t="s">
        <v>268</v>
      </c>
      <c r="C40" s="1" t="s">
        <v>495</v>
      </c>
      <c r="D40" s="1" t="s">
        <v>197</v>
      </c>
      <c r="E40" s="1" t="s">
        <v>353</v>
      </c>
      <c r="F40" s="1" t="s">
        <v>452</v>
      </c>
      <c r="G40" s="1" t="s">
        <v>359</v>
      </c>
      <c r="H40" s="1" t="s">
        <v>90</v>
      </c>
      <c r="I40" s="1" t="s">
        <v>345</v>
      </c>
      <c r="J40" s="1" t="s">
        <v>345</v>
      </c>
      <c r="K40" s="5">
        <v>44175</v>
      </c>
      <c r="L40" s="1" t="s">
        <v>478</v>
      </c>
      <c r="M40" s="4">
        <v>1</v>
      </c>
      <c r="N40" s="6">
        <v>4217.3999999999996</v>
      </c>
      <c r="O40" s="4">
        <v>330</v>
      </c>
      <c r="P40" s="6">
        <v>12.78</v>
      </c>
      <c r="Q40" s="1" t="s">
        <v>486</v>
      </c>
      <c r="R40" s="1" t="s">
        <v>489</v>
      </c>
      <c r="S40" s="1" t="s">
        <v>221</v>
      </c>
      <c r="T40" s="1" t="s">
        <v>452</v>
      </c>
      <c r="U40" s="6">
        <v>4217.3999999999996</v>
      </c>
      <c r="V40" s="6">
        <v>12.78</v>
      </c>
      <c r="W40" s="1" t="s">
        <v>357</v>
      </c>
      <c r="X40" s="1" t="s">
        <v>58</v>
      </c>
      <c r="Y40" s="1" t="s">
        <v>24</v>
      </c>
      <c r="Z40" s="1"/>
      <c r="AA40" s="1" t="s">
        <v>481</v>
      </c>
      <c r="AB40" s="7">
        <v>44175.681118311935</v>
      </c>
      <c r="AC40" s="1" t="s">
        <v>75</v>
      </c>
      <c r="AD40" s="6">
        <v>4217.3999999999996</v>
      </c>
      <c r="AE40" s="5">
        <v>44044</v>
      </c>
      <c r="AF40" s="5">
        <v>44196</v>
      </c>
      <c r="AG40" s="7">
        <v>44196</v>
      </c>
      <c r="AH40" s="1" t="s">
        <v>497</v>
      </c>
    </row>
    <row r="41" spans="1:34" x14ac:dyDescent="0.4">
      <c r="A41" s="2" t="str">
        <f>HYPERLINK("https://my.zakupki.prom.ua/remote/dispatcher/state_purchase_view/20920069", "UA-2020-11-10-003329-c")</f>
        <v>UA-2020-11-10-003329-c</v>
      </c>
      <c r="B41" s="1" t="s">
        <v>292</v>
      </c>
      <c r="C41" s="1" t="s">
        <v>354</v>
      </c>
      <c r="D41" s="1" t="s">
        <v>106</v>
      </c>
      <c r="E41" s="1" t="s">
        <v>353</v>
      </c>
      <c r="F41" s="1" t="s">
        <v>452</v>
      </c>
      <c r="G41" s="1" t="s">
        <v>359</v>
      </c>
      <c r="H41" s="1" t="s">
        <v>90</v>
      </c>
      <c r="I41" s="1" t="s">
        <v>345</v>
      </c>
      <c r="J41" s="1" t="s">
        <v>345</v>
      </c>
      <c r="K41" s="5">
        <v>44145</v>
      </c>
      <c r="L41" s="1" t="s">
        <v>478</v>
      </c>
      <c r="M41" s="4">
        <v>1</v>
      </c>
      <c r="N41" s="6">
        <v>695</v>
      </c>
      <c r="O41" s="4">
        <v>1</v>
      </c>
      <c r="P41" s="6">
        <v>695</v>
      </c>
      <c r="Q41" s="1" t="s">
        <v>501</v>
      </c>
      <c r="R41" s="1" t="s">
        <v>489</v>
      </c>
      <c r="S41" s="1" t="s">
        <v>221</v>
      </c>
      <c r="T41" s="1" t="s">
        <v>379</v>
      </c>
      <c r="U41" s="6">
        <v>695</v>
      </c>
      <c r="V41" s="6">
        <v>695</v>
      </c>
      <c r="W41" s="1" t="s">
        <v>432</v>
      </c>
      <c r="X41" s="1" t="s">
        <v>139</v>
      </c>
      <c r="Y41" s="1" t="s">
        <v>35</v>
      </c>
      <c r="Z41" s="1"/>
      <c r="AA41" s="1" t="s">
        <v>481</v>
      </c>
      <c r="AB41" s="7">
        <v>44145.483171584259</v>
      </c>
      <c r="AC41" s="1" t="s">
        <v>208</v>
      </c>
      <c r="AD41" s="6">
        <v>695</v>
      </c>
      <c r="AE41" s="5">
        <v>44145</v>
      </c>
      <c r="AF41" s="5">
        <v>44196</v>
      </c>
      <c r="AG41" s="7">
        <v>44196</v>
      </c>
      <c r="AH41" s="1" t="s">
        <v>497</v>
      </c>
    </row>
    <row r="42" spans="1:34" x14ac:dyDescent="0.4">
      <c r="A42" s="2" t="str">
        <f>HYPERLINK("https://my.zakupki.prom.ua/remote/dispatcher/state_purchase_view/17821893", "UA-2020-07-13-001886-c")</f>
        <v>UA-2020-07-13-001886-c</v>
      </c>
      <c r="B42" s="1" t="s">
        <v>258</v>
      </c>
      <c r="C42" s="1" t="s">
        <v>259</v>
      </c>
      <c r="D42" s="1" t="s">
        <v>176</v>
      </c>
      <c r="E42" s="1" t="s">
        <v>353</v>
      </c>
      <c r="F42" s="1" t="s">
        <v>452</v>
      </c>
      <c r="G42" s="1" t="s">
        <v>359</v>
      </c>
      <c r="H42" s="1" t="s">
        <v>90</v>
      </c>
      <c r="I42" s="1" t="s">
        <v>345</v>
      </c>
      <c r="J42" s="1" t="s">
        <v>345</v>
      </c>
      <c r="K42" s="5">
        <v>44025</v>
      </c>
      <c r="L42" s="1" t="s">
        <v>478</v>
      </c>
      <c r="M42" s="4">
        <v>1</v>
      </c>
      <c r="N42" s="6">
        <v>1200</v>
      </c>
      <c r="O42" s="4">
        <v>8</v>
      </c>
      <c r="P42" s="6">
        <v>150</v>
      </c>
      <c r="Q42" s="1" t="s">
        <v>501</v>
      </c>
      <c r="R42" s="1" t="s">
        <v>489</v>
      </c>
      <c r="S42" s="1" t="s">
        <v>221</v>
      </c>
      <c r="T42" s="1" t="s">
        <v>452</v>
      </c>
      <c r="U42" s="6">
        <v>1200</v>
      </c>
      <c r="V42" s="6">
        <v>150</v>
      </c>
      <c r="W42" s="1" t="s">
        <v>418</v>
      </c>
      <c r="X42" s="1" t="s">
        <v>97</v>
      </c>
      <c r="Y42" s="1" t="s">
        <v>47</v>
      </c>
      <c r="Z42" s="1"/>
      <c r="AA42" s="1" t="s">
        <v>481</v>
      </c>
      <c r="AB42" s="7">
        <v>44025.474062581736</v>
      </c>
      <c r="AC42" s="1" t="s">
        <v>512</v>
      </c>
      <c r="AD42" s="6">
        <v>1200</v>
      </c>
      <c r="AE42" s="5">
        <v>44020</v>
      </c>
      <c r="AF42" s="5">
        <v>44196</v>
      </c>
      <c r="AG42" s="7">
        <v>44196</v>
      </c>
      <c r="AH42" s="1" t="s">
        <v>497</v>
      </c>
    </row>
    <row r="43" spans="1:34" x14ac:dyDescent="0.4">
      <c r="A43" s="2" t="str">
        <f>HYPERLINK("https://my.zakupki.prom.ua/remote/dispatcher/state_purchase_view/18069723", "UA-2020-07-23-003528-b")</f>
        <v>UA-2020-07-23-003528-b</v>
      </c>
      <c r="B43" s="1" t="s">
        <v>296</v>
      </c>
      <c r="C43" s="1" t="s">
        <v>297</v>
      </c>
      <c r="D43" s="1" t="s">
        <v>115</v>
      </c>
      <c r="E43" s="1" t="s">
        <v>353</v>
      </c>
      <c r="F43" s="1" t="s">
        <v>452</v>
      </c>
      <c r="G43" s="1" t="s">
        <v>359</v>
      </c>
      <c r="H43" s="1" t="s">
        <v>90</v>
      </c>
      <c r="I43" s="1" t="s">
        <v>345</v>
      </c>
      <c r="J43" s="1" t="s">
        <v>345</v>
      </c>
      <c r="K43" s="5">
        <v>44035</v>
      </c>
      <c r="L43" s="1" t="s">
        <v>478</v>
      </c>
      <c r="M43" s="4">
        <v>1</v>
      </c>
      <c r="N43" s="6">
        <v>5471</v>
      </c>
      <c r="O43" s="4">
        <v>2</v>
      </c>
      <c r="P43" s="6">
        <v>2735.5</v>
      </c>
      <c r="Q43" s="1" t="s">
        <v>501</v>
      </c>
      <c r="R43" s="1" t="s">
        <v>489</v>
      </c>
      <c r="S43" s="1" t="s">
        <v>221</v>
      </c>
      <c r="T43" s="1" t="s">
        <v>379</v>
      </c>
      <c r="U43" s="6">
        <v>5471</v>
      </c>
      <c r="V43" s="6">
        <v>2735.5</v>
      </c>
      <c r="W43" s="1" t="s">
        <v>231</v>
      </c>
      <c r="X43" s="1" t="s">
        <v>102</v>
      </c>
      <c r="Y43" s="1" t="s">
        <v>51</v>
      </c>
      <c r="Z43" s="1"/>
      <c r="AA43" s="1" t="s">
        <v>481</v>
      </c>
      <c r="AB43" s="7">
        <v>44035.518968107986</v>
      </c>
      <c r="AC43" s="1" t="s">
        <v>160</v>
      </c>
      <c r="AD43" s="6">
        <v>5471</v>
      </c>
      <c r="AE43" s="5">
        <v>44035</v>
      </c>
      <c r="AF43" s="5">
        <v>44196</v>
      </c>
      <c r="AG43" s="7">
        <v>44196</v>
      </c>
      <c r="AH43" s="1" t="s">
        <v>497</v>
      </c>
    </row>
    <row r="44" spans="1:34" x14ac:dyDescent="0.4">
      <c r="A44" s="2" t="str">
        <f>HYPERLINK("https://my.zakupki.prom.ua/remote/dispatcher/state_purchase_view/22480348", "UA-2020-12-22-000477-c")</f>
        <v>UA-2020-12-22-000477-c</v>
      </c>
      <c r="B44" s="1" t="s">
        <v>325</v>
      </c>
      <c r="C44" s="1" t="s">
        <v>397</v>
      </c>
      <c r="D44" s="1" t="s">
        <v>209</v>
      </c>
      <c r="E44" s="1" t="s">
        <v>353</v>
      </c>
      <c r="F44" s="1" t="s">
        <v>452</v>
      </c>
      <c r="G44" s="1" t="s">
        <v>359</v>
      </c>
      <c r="H44" s="1" t="s">
        <v>90</v>
      </c>
      <c r="I44" s="1" t="s">
        <v>345</v>
      </c>
      <c r="J44" s="1" t="s">
        <v>456</v>
      </c>
      <c r="K44" s="5">
        <v>44187</v>
      </c>
      <c r="L44" s="1" t="s">
        <v>478</v>
      </c>
      <c r="M44" s="4">
        <v>1</v>
      </c>
      <c r="N44" s="6">
        <v>4500</v>
      </c>
      <c r="O44" s="4">
        <v>1</v>
      </c>
      <c r="P44" s="6">
        <v>4500</v>
      </c>
      <c r="Q44" s="1" t="s">
        <v>493</v>
      </c>
      <c r="R44" s="1" t="s">
        <v>489</v>
      </c>
      <c r="S44" s="1" t="s">
        <v>221</v>
      </c>
      <c r="T44" s="1" t="s">
        <v>452</v>
      </c>
      <c r="U44" s="6">
        <v>4500</v>
      </c>
      <c r="V44" s="6">
        <v>4500</v>
      </c>
      <c r="W44" s="1" t="s">
        <v>431</v>
      </c>
      <c r="X44" s="1" t="s">
        <v>136</v>
      </c>
      <c r="Y44" s="1" t="s">
        <v>30</v>
      </c>
      <c r="Z44" s="1"/>
      <c r="AA44" s="1" t="s">
        <v>481</v>
      </c>
      <c r="AB44" s="7">
        <v>44187.354039662649</v>
      </c>
      <c r="AC44" s="1" t="s">
        <v>191</v>
      </c>
      <c r="AD44" s="6">
        <v>4500</v>
      </c>
      <c r="AE44" s="5">
        <v>44197</v>
      </c>
      <c r="AF44" s="5">
        <v>44561</v>
      </c>
      <c r="AG44" s="7">
        <v>44561</v>
      </c>
      <c r="AH44" s="1" t="s">
        <v>497</v>
      </c>
    </row>
    <row r="45" spans="1:34" x14ac:dyDescent="0.4">
      <c r="A45" s="2" t="str">
        <f>HYPERLINK("https://my.zakupki.prom.ua/remote/dispatcher/state_purchase_view/21435305", "UA-2020-11-25-010193-c")</f>
        <v>UA-2020-11-25-010193-c</v>
      </c>
      <c r="B45" s="1" t="s">
        <v>302</v>
      </c>
      <c r="C45" s="1" t="s">
        <v>475</v>
      </c>
      <c r="D45" s="1" t="s">
        <v>151</v>
      </c>
      <c r="E45" s="1" t="s">
        <v>353</v>
      </c>
      <c r="F45" s="1" t="s">
        <v>452</v>
      </c>
      <c r="G45" s="1" t="s">
        <v>359</v>
      </c>
      <c r="H45" s="1" t="s">
        <v>90</v>
      </c>
      <c r="I45" s="1" t="s">
        <v>345</v>
      </c>
      <c r="J45" s="1" t="s">
        <v>345</v>
      </c>
      <c r="K45" s="5">
        <v>44160</v>
      </c>
      <c r="L45" s="1" t="s">
        <v>478</v>
      </c>
      <c r="M45" s="4">
        <v>1</v>
      </c>
      <c r="N45" s="6">
        <v>12489.54</v>
      </c>
      <c r="O45" s="4">
        <v>7</v>
      </c>
      <c r="P45" s="6">
        <v>1784.22</v>
      </c>
      <c r="Q45" s="1" t="s">
        <v>501</v>
      </c>
      <c r="R45" s="1" t="s">
        <v>489</v>
      </c>
      <c r="S45" s="1" t="s">
        <v>221</v>
      </c>
      <c r="T45" s="1" t="s">
        <v>452</v>
      </c>
      <c r="U45" s="6">
        <v>12489.54</v>
      </c>
      <c r="V45" s="6">
        <v>1784.22</v>
      </c>
      <c r="W45" s="1" t="s">
        <v>439</v>
      </c>
      <c r="X45" s="1" t="s">
        <v>118</v>
      </c>
      <c r="Y45" s="1" t="s">
        <v>32</v>
      </c>
      <c r="Z45" s="1"/>
      <c r="AA45" s="1" t="s">
        <v>481</v>
      </c>
      <c r="AB45" s="7">
        <v>44160.610565190022</v>
      </c>
      <c r="AC45" s="1" t="s">
        <v>198</v>
      </c>
      <c r="AD45" s="6">
        <v>12489.54</v>
      </c>
      <c r="AE45" s="5">
        <v>44160</v>
      </c>
      <c r="AF45" s="5">
        <v>44196</v>
      </c>
      <c r="AG45" s="7">
        <v>44196</v>
      </c>
      <c r="AH45" s="1" t="s">
        <v>497</v>
      </c>
    </row>
    <row r="46" spans="1:34" x14ac:dyDescent="0.4">
      <c r="A46" s="2" t="str">
        <f>HYPERLINK("https://my.zakupki.prom.ua/remote/dispatcher/state_purchase_view/22542595", "UA-2020-12-22-022566-c")</f>
        <v>UA-2020-12-22-022566-c</v>
      </c>
      <c r="B46" s="1" t="s">
        <v>365</v>
      </c>
      <c r="C46" s="1" t="s">
        <v>455</v>
      </c>
      <c r="D46" s="1" t="s">
        <v>148</v>
      </c>
      <c r="E46" s="1" t="s">
        <v>230</v>
      </c>
      <c r="F46" s="1" t="s">
        <v>452</v>
      </c>
      <c r="G46" s="1" t="s">
        <v>359</v>
      </c>
      <c r="H46" s="1" t="s">
        <v>90</v>
      </c>
      <c r="I46" s="1" t="s">
        <v>345</v>
      </c>
      <c r="J46" s="1" t="s">
        <v>345</v>
      </c>
      <c r="K46" s="5">
        <v>44187</v>
      </c>
      <c r="L46" s="7">
        <v>44207.587083333332</v>
      </c>
      <c r="M46" s="4">
        <v>2</v>
      </c>
      <c r="N46" s="6">
        <v>220127.64</v>
      </c>
      <c r="O46" s="1" t="s">
        <v>485</v>
      </c>
      <c r="P46" s="1" t="s">
        <v>485</v>
      </c>
      <c r="Q46" s="1" t="s">
        <v>485</v>
      </c>
      <c r="R46" s="6">
        <v>2201.2800000000002</v>
      </c>
      <c r="S46" s="1" t="s">
        <v>221</v>
      </c>
      <c r="T46" s="1" t="s">
        <v>452</v>
      </c>
      <c r="U46" s="6">
        <v>183270</v>
      </c>
      <c r="V46" s="1" t="s">
        <v>485</v>
      </c>
      <c r="W46" s="1" t="s">
        <v>464</v>
      </c>
      <c r="X46" s="1" t="s">
        <v>97</v>
      </c>
      <c r="Y46" s="1" t="s">
        <v>47</v>
      </c>
      <c r="Z46" s="6">
        <v>36857.640000000014</v>
      </c>
      <c r="AA46" s="1" t="s">
        <v>481</v>
      </c>
      <c r="AB46" s="7">
        <v>44229.491288598816</v>
      </c>
      <c r="AC46" s="1" t="s">
        <v>71</v>
      </c>
      <c r="AD46" s="6">
        <v>183270</v>
      </c>
      <c r="AE46" s="1"/>
      <c r="AF46" s="5">
        <v>44561</v>
      </c>
      <c r="AG46" s="7">
        <v>44561</v>
      </c>
      <c r="AH46" s="1" t="s">
        <v>497</v>
      </c>
    </row>
    <row r="47" spans="1:34" x14ac:dyDescent="0.4">
      <c r="A47" s="2" t="str">
        <f>HYPERLINK("https://my.zakupki.prom.ua/remote/dispatcher/state_purchase_view/22428183", "UA-2020-12-21-002613-c")</f>
        <v>UA-2020-12-21-002613-c</v>
      </c>
      <c r="B47" s="1" t="s">
        <v>311</v>
      </c>
      <c r="C47" s="1" t="s">
        <v>496</v>
      </c>
      <c r="D47" s="1" t="s">
        <v>178</v>
      </c>
      <c r="E47" s="1" t="s">
        <v>353</v>
      </c>
      <c r="F47" s="1" t="s">
        <v>452</v>
      </c>
      <c r="G47" s="1" t="s">
        <v>359</v>
      </c>
      <c r="H47" s="1" t="s">
        <v>90</v>
      </c>
      <c r="I47" s="1" t="s">
        <v>345</v>
      </c>
      <c r="J47" s="1" t="s">
        <v>456</v>
      </c>
      <c r="K47" s="5">
        <v>44186</v>
      </c>
      <c r="L47" s="1" t="s">
        <v>478</v>
      </c>
      <c r="M47" s="4">
        <v>1</v>
      </c>
      <c r="N47" s="6">
        <v>702</v>
      </c>
      <c r="O47" s="4">
        <v>1</v>
      </c>
      <c r="P47" s="6">
        <v>702</v>
      </c>
      <c r="Q47" s="1" t="s">
        <v>501</v>
      </c>
      <c r="R47" s="1" t="s">
        <v>489</v>
      </c>
      <c r="S47" s="1" t="s">
        <v>221</v>
      </c>
      <c r="T47" s="1" t="s">
        <v>379</v>
      </c>
      <c r="U47" s="6">
        <v>702</v>
      </c>
      <c r="V47" s="6">
        <v>702</v>
      </c>
      <c r="W47" s="1" t="s">
        <v>432</v>
      </c>
      <c r="X47" s="1" t="s">
        <v>139</v>
      </c>
      <c r="Y47" s="1" t="s">
        <v>34</v>
      </c>
      <c r="Z47" s="1"/>
      <c r="AA47" s="1" t="s">
        <v>481</v>
      </c>
      <c r="AB47" s="7">
        <v>44186.434547672812</v>
      </c>
      <c r="AC47" s="1" t="s">
        <v>213</v>
      </c>
      <c r="AD47" s="6">
        <v>702</v>
      </c>
      <c r="AE47" s="5">
        <v>44197</v>
      </c>
      <c r="AF47" s="5">
        <v>44561</v>
      </c>
      <c r="AG47" s="7">
        <v>44561</v>
      </c>
      <c r="AH47" s="1" t="s">
        <v>497</v>
      </c>
    </row>
    <row r="48" spans="1:34" x14ac:dyDescent="0.4">
      <c r="A48" s="2" t="str">
        <f>HYPERLINK("https://my.zakupki.prom.ua/remote/dispatcher/state_purchase_view/17290667", "UA-2020-06-17-000516-c")</f>
        <v>UA-2020-06-17-000516-c</v>
      </c>
      <c r="B48" s="1" t="s">
        <v>274</v>
      </c>
      <c r="C48" s="1" t="s">
        <v>401</v>
      </c>
      <c r="D48" s="1" t="s">
        <v>202</v>
      </c>
      <c r="E48" s="1" t="s">
        <v>353</v>
      </c>
      <c r="F48" s="1" t="s">
        <v>452</v>
      </c>
      <c r="G48" s="1" t="s">
        <v>359</v>
      </c>
      <c r="H48" s="1" t="s">
        <v>90</v>
      </c>
      <c r="I48" s="1" t="s">
        <v>345</v>
      </c>
      <c r="J48" s="1" t="s">
        <v>345</v>
      </c>
      <c r="K48" s="5">
        <v>43999</v>
      </c>
      <c r="L48" s="1" t="s">
        <v>478</v>
      </c>
      <c r="M48" s="4">
        <v>1</v>
      </c>
      <c r="N48" s="6">
        <v>4952.24</v>
      </c>
      <c r="O48" s="4">
        <v>17</v>
      </c>
      <c r="P48" s="6">
        <v>291.31</v>
      </c>
      <c r="Q48" s="1" t="s">
        <v>493</v>
      </c>
      <c r="R48" s="1" t="s">
        <v>489</v>
      </c>
      <c r="S48" s="1" t="s">
        <v>221</v>
      </c>
      <c r="T48" s="1" t="s">
        <v>452</v>
      </c>
      <c r="U48" s="6">
        <v>4952.24</v>
      </c>
      <c r="V48" s="6">
        <v>291.30823529411765</v>
      </c>
      <c r="W48" s="1" t="s">
        <v>438</v>
      </c>
      <c r="X48" s="1" t="s">
        <v>163</v>
      </c>
      <c r="Y48" s="1" t="s">
        <v>41</v>
      </c>
      <c r="Z48" s="1"/>
      <c r="AA48" s="1" t="s">
        <v>481</v>
      </c>
      <c r="AB48" s="7">
        <v>43999.461693439145</v>
      </c>
      <c r="AC48" s="1" t="s">
        <v>474</v>
      </c>
      <c r="AD48" s="6">
        <v>4952.24</v>
      </c>
      <c r="AE48" s="5">
        <v>43999</v>
      </c>
      <c r="AF48" s="5">
        <v>44196</v>
      </c>
      <c r="AG48" s="7">
        <v>44196</v>
      </c>
      <c r="AH48" s="1" t="s">
        <v>497</v>
      </c>
    </row>
    <row r="49" spans="1:34" x14ac:dyDescent="0.4">
      <c r="A49" s="2" t="str">
        <f>HYPERLINK("https://my.zakupki.prom.ua/remote/dispatcher/state_purchase_view/17358904", "UA-2020-06-19-000494-c")</f>
        <v>UA-2020-06-19-000494-c</v>
      </c>
      <c r="B49" s="1" t="s">
        <v>369</v>
      </c>
      <c r="C49" s="1" t="s">
        <v>367</v>
      </c>
      <c r="D49" s="1" t="s">
        <v>185</v>
      </c>
      <c r="E49" s="1" t="s">
        <v>353</v>
      </c>
      <c r="F49" s="1" t="s">
        <v>452</v>
      </c>
      <c r="G49" s="1" t="s">
        <v>359</v>
      </c>
      <c r="H49" s="1" t="s">
        <v>90</v>
      </c>
      <c r="I49" s="1" t="s">
        <v>345</v>
      </c>
      <c r="J49" s="1" t="s">
        <v>345</v>
      </c>
      <c r="K49" s="5">
        <v>44001</v>
      </c>
      <c r="L49" s="1" t="s">
        <v>478</v>
      </c>
      <c r="M49" s="4">
        <v>1</v>
      </c>
      <c r="N49" s="6">
        <v>352</v>
      </c>
      <c r="O49" s="4">
        <v>2</v>
      </c>
      <c r="P49" s="6">
        <v>176</v>
      </c>
      <c r="Q49" s="1" t="s">
        <v>493</v>
      </c>
      <c r="R49" s="1" t="s">
        <v>489</v>
      </c>
      <c r="S49" s="1" t="s">
        <v>221</v>
      </c>
      <c r="T49" s="1" t="s">
        <v>452</v>
      </c>
      <c r="U49" s="6">
        <v>352</v>
      </c>
      <c r="V49" s="6">
        <v>176</v>
      </c>
      <c r="W49" s="1" t="s">
        <v>357</v>
      </c>
      <c r="X49" s="1" t="s">
        <v>58</v>
      </c>
      <c r="Y49" s="1" t="s">
        <v>25</v>
      </c>
      <c r="Z49" s="1"/>
      <c r="AA49" s="1" t="s">
        <v>481</v>
      </c>
      <c r="AB49" s="7">
        <v>44001.386872760835</v>
      </c>
      <c r="AC49" s="1" t="s">
        <v>85</v>
      </c>
      <c r="AD49" s="6">
        <v>352</v>
      </c>
      <c r="AE49" s="5">
        <v>44001</v>
      </c>
      <c r="AF49" s="5">
        <v>44196</v>
      </c>
      <c r="AG49" s="7">
        <v>44196</v>
      </c>
      <c r="AH49" s="1" t="s">
        <v>497</v>
      </c>
    </row>
    <row r="50" spans="1:34" x14ac:dyDescent="0.4">
      <c r="A50" s="2" t="str">
        <f>HYPERLINK("https://my.zakupki.prom.ua/remote/dispatcher/state_purchase_view/17509758", "UA-2020-06-25-007846-a")</f>
        <v>UA-2020-06-25-007846-a</v>
      </c>
      <c r="B50" s="1" t="s">
        <v>265</v>
      </c>
      <c r="C50" s="1" t="s">
        <v>267</v>
      </c>
      <c r="D50" s="1" t="s">
        <v>185</v>
      </c>
      <c r="E50" s="1" t="s">
        <v>353</v>
      </c>
      <c r="F50" s="1" t="s">
        <v>452</v>
      </c>
      <c r="G50" s="1" t="s">
        <v>359</v>
      </c>
      <c r="H50" s="1" t="s">
        <v>90</v>
      </c>
      <c r="I50" s="1" t="s">
        <v>345</v>
      </c>
      <c r="J50" s="1" t="s">
        <v>345</v>
      </c>
      <c r="K50" s="5">
        <v>44007</v>
      </c>
      <c r="L50" s="1" t="s">
        <v>478</v>
      </c>
      <c r="M50" s="4">
        <v>1</v>
      </c>
      <c r="N50" s="6">
        <v>173</v>
      </c>
      <c r="O50" s="4">
        <v>1</v>
      </c>
      <c r="P50" s="6">
        <v>173</v>
      </c>
      <c r="Q50" s="1" t="s">
        <v>493</v>
      </c>
      <c r="R50" s="1" t="s">
        <v>489</v>
      </c>
      <c r="S50" s="1" t="s">
        <v>221</v>
      </c>
      <c r="T50" s="1" t="s">
        <v>452</v>
      </c>
      <c r="U50" s="6">
        <v>173</v>
      </c>
      <c r="V50" s="6">
        <v>173</v>
      </c>
      <c r="W50" s="1" t="s">
        <v>357</v>
      </c>
      <c r="X50" s="1" t="s">
        <v>58</v>
      </c>
      <c r="Y50" s="1" t="s">
        <v>25</v>
      </c>
      <c r="Z50" s="1"/>
      <c r="AA50" s="1" t="s">
        <v>481</v>
      </c>
      <c r="AB50" s="7">
        <v>44007.634683314514</v>
      </c>
      <c r="AC50" s="1" t="s">
        <v>508</v>
      </c>
      <c r="AD50" s="6">
        <v>173</v>
      </c>
      <c r="AE50" s="5">
        <v>44007</v>
      </c>
      <c r="AF50" s="5">
        <v>44196</v>
      </c>
      <c r="AG50" s="7">
        <v>44196</v>
      </c>
      <c r="AH50" s="1" t="s">
        <v>497</v>
      </c>
    </row>
    <row r="51" spans="1:34" x14ac:dyDescent="0.4">
      <c r="A51" s="2" t="str">
        <f>HYPERLINK("https://my.zakupki.prom.ua/remote/dispatcher/state_purchase_view/18312772", "UA-2020-08-05-000210-a")</f>
        <v>UA-2020-08-05-000210-a</v>
      </c>
      <c r="B51" s="1" t="s">
        <v>287</v>
      </c>
      <c r="C51" s="1" t="s">
        <v>288</v>
      </c>
      <c r="D51" s="1" t="s">
        <v>103</v>
      </c>
      <c r="E51" s="1" t="s">
        <v>353</v>
      </c>
      <c r="F51" s="1" t="s">
        <v>452</v>
      </c>
      <c r="G51" s="1" t="s">
        <v>359</v>
      </c>
      <c r="H51" s="1" t="s">
        <v>90</v>
      </c>
      <c r="I51" s="1" t="s">
        <v>345</v>
      </c>
      <c r="J51" s="1" t="s">
        <v>456</v>
      </c>
      <c r="K51" s="5">
        <v>44048</v>
      </c>
      <c r="L51" s="1" t="s">
        <v>478</v>
      </c>
      <c r="M51" s="4">
        <v>1</v>
      </c>
      <c r="N51" s="6">
        <v>16765.599999999999</v>
      </c>
      <c r="O51" s="4">
        <v>4</v>
      </c>
      <c r="P51" s="6">
        <v>4191.3999999999996</v>
      </c>
      <c r="Q51" s="1" t="s">
        <v>501</v>
      </c>
      <c r="R51" s="1" t="s">
        <v>489</v>
      </c>
      <c r="S51" s="1" t="s">
        <v>221</v>
      </c>
      <c r="T51" s="1" t="s">
        <v>452</v>
      </c>
      <c r="U51" s="6">
        <v>16765.599999999999</v>
      </c>
      <c r="V51" s="6">
        <v>4191.3999999999996</v>
      </c>
      <c r="W51" s="1" t="s">
        <v>430</v>
      </c>
      <c r="X51" s="1" t="s">
        <v>116</v>
      </c>
      <c r="Y51" s="1" t="s">
        <v>18</v>
      </c>
      <c r="Z51" s="1"/>
      <c r="AA51" s="1" t="s">
        <v>481</v>
      </c>
      <c r="AB51" s="7">
        <v>44048.370394098078</v>
      </c>
      <c r="AC51" s="1" t="s">
        <v>180</v>
      </c>
      <c r="AD51" s="6">
        <v>16765.599999999999</v>
      </c>
      <c r="AE51" s="5">
        <v>44046</v>
      </c>
      <c r="AF51" s="5">
        <v>44196</v>
      </c>
      <c r="AG51" s="7">
        <v>44196</v>
      </c>
      <c r="AH51" s="1" t="s">
        <v>497</v>
      </c>
    </row>
    <row r="52" spans="1:34" x14ac:dyDescent="0.4">
      <c r="A52" s="2" t="str">
        <f>HYPERLINK("https://my.zakupki.prom.ua/remote/dispatcher/state_purchase_view/17013394", "UA-2020-06-03-001984-b")</f>
        <v>UA-2020-06-03-001984-b</v>
      </c>
      <c r="B52" s="1" t="s">
        <v>279</v>
      </c>
      <c r="C52" s="1" t="s">
        <v>279</v>
      </c>
      <c r="D52" s="1" t="s">
        <v>214</v>
      </c>
      <c r="E52" s="1" t="s">
        <v>353</v>
      </c>
      <c r="F52" s="1" t="s">
        <v>452</v>
      </c>
      <c r="G52" s="1" t="s">
        <v>359</v>
      </c>
      <c r="H52" s="1" t="s">
        <v>90</v>
      </c>
      <c r="I52" s="1" t="s">
        <v>345</v>
      </c>
      <c r="J52" s="1" t="s">
        <v>345</v>
      </c>
      <c r="K52" s="5">
        <v>43985</v>
      </c>
      <c r="L52" s="1" t="s">
        <v>478</v>
      </c>
      <c r="M52" s="4">
        <v>1</v>
      </c>
      <c r="N52" s="6">
        <v>49424.85</v>
      </c>
      <c r="O52" s="4">
        <v>135</v>
      </c>
      <c r="P52" s="6">
        <v>366.11</v>
      </c>
      <c r="Q52" s="1" t="s">
        <v>480</v>
      </c>
      <c r="R52" s="1" t="s">
        <v>489</v>
      </c>
      <c r="S52" s="1" t="s">
        <v>221</v>
      </c>
      <c r="T52" s="1" t="s">
        <v>452</v>
      </c>
      <c r="U52" s="6">
        <v>49424.85</v>
      </c>
      <c r="V52" s="6">
        <v>366.11</v>
      </c>
      <c r="W52" s="1" t="s">
        <v>444</v>
      </c>
      <c r="X52" s="1" t="s">
        <v>167</v>
      </c>
      <c r="Y52" s="1" t="s">
        <v>42</v>
      </c>
      <c r="Z52" s="1"/>
      <c r="AA52" s="1" t="s">
        <v>481</v>
      </c>
      <c r="AB52" s="7">
        <v>43985.490136752509</v>
      </c>
      <c r="AC52" s="1" t="s">
        <v>65</v>
      </c>
      <c r="AD52" s="6">
        <v>49424.85</v>
      </c>
      <c r="AE52" s="1"/>
      <c r="AF52" s="5">
        <v>44196</v>
      </c>
      <c r="AG52" s="7">
        <v>44196</v>
      </c>
      <c r="AH52" s="1" t="s">
        <v>497</v>
      </c>
    </row>
    <row r="53" spans="1:34" x14ac:dyDescent="0.4">
      <c r="A53" s="2" t="str">
        <f>HYPERLINK("https://my.zakupki.prom.ua/remote/dispatcher/state_purchase_view/19773552", "UA-2020-10-02-001961-a")</f>
        <v>UA-2020-10-02-001961-a</v>
      </c>
      <c r="B53" s="1" t="s">
        <v>298</v>
      </c>
      <c r="C53" s="1" t="s">
        <v>370</v>
      </c>
      <c r="D53" s="1" t="s">
        <v>124</v>
      </c>
      <c r="E53" s="1" t="s">
        <v>353</v>
      </c>
      <c r="F53" s="1" t="s">
        <v>452</v>
      </c>
      <c r="G53" s="1" t="s">
        <v>359</v>
      </c>
      <c r="H53" s="1" t="s">
        <v>90</v>
      </c>
      <c r="I53" s="1" t="s">
        <v>345</v>
      </c>
      <c r="J53" s="1" t="s">
        <v>345</v>
      </c>
      <c r="K53" s="5">
        <v>44106</v>
      </c>
      <c r="L53" s="1" t="s">
        <v>478</v>
      </c>
      <c r="M53" s="4">
        <v>1</v>
      </c>
      <c r="N53" s="6">
        <v>48794</v>
      </c>
      <c r="O53" s="1" t="s">
        <v>485</v>
      </c>
      <c r="P53" s="1" t="s">
        <v>485</v>
      </c>
      <c r="Q53" s="1" t="s">
        <v>485</v>
      </c>
      <c r="R53" s="1" t="s">
        <v>489</v>
      </c>
      <c r="S53" s="1" t="s">
        <v>221</v>
      </c>
      <c r="T53" s="1" t="s">
        <v>379</v>
      </c>
      <c r="U53" s="6">
        <v>48794</v>
      </c>
      <c r="V53" s="1" t="s">
        <v>485</v>
      </c>
      <c r="W53" s="1" t="s">
        <v>408</v>
      </c>
      <c r="X53" s="1" t="s">
        <v>99</v>
      </c>
      <c r="Y53" s="1" t="s">
        <v>52</v>
      </c>
      <c r="Z53" s="1"/>
      <c r="AA53" s="1" t="s">
        <v>481</v>
      </c>
      <c r="AB53" s="7">
        <v>44106.458510897202</v>
      </c>
      <c r="AC53" s="1" t="s">
        <v>192</v>
      </c>
      <c r="AD53" s="6">
        <v>48794</v>
      </c>
      <c r="AE53" s="5">
        <v>44105</v>
      </c>
      <c r="AF53" s="5">
        <v>44196</v>
      </c>
      <c r="AG53" s="7">
        <v>44196</v>
      </c>
      <c r="AH53" s="1" t="s">
        <v>497</v>
      </c>
    </row>
    <row r="54" spans="1:34" x14ac:dyDescent="0.4">
      <c r="A54" s="2" t="str">
        <f>HYPERLINK("https://my.zakupki.prom.ua/remote/dispatcher/state_purchase_view/22716364", "UA-2020-12-28-007316-c")</f>
        <v>UA-2020-12-28-007316-c</v>
      </c>
      <c r="B54" s="1" t="s">
        <v>325</v>
      </c>
      <c r="C54" s="1" t="s">
        <v>402</v>
      </c>
      <c r="D54" s="1" t="s">
        <v>209</v>
      </c>
      <c r="E54" s="1" t="s">
        <v>353</v>
      </c>
      <c r="F54" s="1" t="s">
        <v>452</v>
      </c>
      <c r="G54" s="1" t="s">
        <v>359</v>
      </c>
      <c r="H54" s="1" t="s">
        <v>90</v>
      </c>
      <c r="I54" s="1" t="s">
        <v>345</v>
      </c>
      <c r="J54" s="1" t="s">
        <v>456</v>
      </c>
      <c r="K54" s="5">
        <v>44193</v>
      </c>
      <c r="L54" s="1" t="s">
        <v>478</v>
      </c>
      <c r="M54" s="4">
        <v>1</v>
      </c>
      <c r="N54" s="6">
        <v>8700</v>
      </c>
      <c r="O54" s="4">
        <v>1</v>
      </c>
      <c r="P54" s="6">
        <v>8700</v>
      </c>
      <c r="Q54" s="1" t="s">
        <v>493</v>
      </c>
      <c r="R54" s="1" t="s">
        <v>489</v>
      </c>
      <c r="S54" s="1" t="s">
        <v>221</v>
      </c>
      <c r="T54" s="1" t="s">
        <v>379</v>
      </c>
      <c r="U54" s="6">
        <v>8700</v>
      </c>
      <c r="V54" s="6">
        <v>8700</v>
      </c>
      <c r="W54" s="1" t="s">
        <v>433</v>
      </c>
      <c r="X54" s="1" t="s">
        <v>143</v>
      </c>
      <c r="Y54" s="1" t="s">
        <v>11</v>
      </c>
      <c r="Z54" s="1"/>
      <c r="AA54" s="1" t="s">
        <v>481</v>
      </c>
      <c r="AB54" s="7">
        <v>44193.556317054085</v>
      </c>
      <c r="AC54" s="1" t="s">
        <v>57</v>
      </c>
      <c r="AD54" s="6">
        <v>8700</v>
      </c>
      <c r="AE54" s="5">
        <v>44197</v>
      </c>
      <c r="AF54" s="5">
        <v>44561</v>
      </c>
      <c r="AG54" s="7">
        <v>44561</v>
      </c>
      <c r="AH54" s="1" t="s">
        <v>497</v>
      </c>
    </row>
    <row r="55" spans="1:34" x14ac:dyDescent="0.4">
      <c r="A55" s="2" t="str">
        <f>HYPERLINK("https://my.zakupki.prom.ua/remote/dispatcher/state_purchase_view/22288450", "UA-2020-12-17-008813-c")</f>
        <v>UA-2020-12-17-008813-c</v>
      </c>
      <c r="B55" s="1" t="s">
        <v>364</v>
      </c>
      <c r="C55" s="1" t="s">
        <v>1</v>
      </c>
      <c r="D55" s="1" t="s">
        <v>62</v>
      </c>
      <c r="E55" s="1" t="s">
        <v>230</v>
      </c>
      <c r="F55" s="1" t="s">
        <v>379</v>
      </c>
      <c r="G55" s="1" t="s">
        <v>359</v>
      </c>
      <c r="H55" s="1" t="s">
        <v>90</v>
      </c>
      <c r="I55" s="1" t="s">
        <v>345</v>
      </c>
      <c r="J55" s="1" t="s">
        <v>345</v>
      </c>
      <c r="K55" s="5">
        <v>44182</v>
      </c>
      <c r="L55" s="1" t="s">
        <v>479</v>
      </c>
      <c r="M55" s="4">
        <v>0</v>
      </c>
      <c r="N55" s="6">
        <v>3963273.81</v>
      </c>
      <c r="O55" s="1" t="s">
        <v>485</v>
      </c>
      <c r="P55" s="1" t="s">
        <v>485</v>
      </c>
      <c r="Q55" s="1" t="s">
        <v>485</v>
      </c>
      <c r="R55" s="6">
        <v>39632.74</v>
      </c>
      <c r="S55" s="1" t="s">
        <v>221</v>
      </c>
      <c r="T55" s="1" t="s">
        <v>452</v>
      </c>
      <c r="U55" s="1"/>
      <c r="V55" s="1" t="s">
        <v>485</v>
      </c>
      <c r="W55" s="1"/>
      <c r="X55" s="1"/>
      <c r="Y55" s="1"/>
      <c r="Z55" s="1"/>
      <c r="AA55" s="1" t="s">
        <v>498</v>
      </c>
      <c r="AB55" s="7">
        <v>44193.000749389757</v>
      </c>
      <c r="AC55" s="1"/>
      <c r="AD55" s="1"/>
      <c r="AE55" s="1"/>
      <c r="AF55" s="5">
        <v>44561</v>
      </c>
      <c r="AG55" s="1"/>
      <c r="AH55" s="1"/>
    </row>
    <row r="56" spans="1:34" x14ac:dyDescent="0.4">
      <c r="A56" s="2" t="str">
        <f>HYPERLINK("https://my.zakupki.prom.ua/remote/dispatcher/state_purchase_view/20022386", "UA-2020-10-12-003525-b")</f>
        <v>UA-2020-10-12-003525-b</v>
      </c>
      <c r="B56" s="1" t="s">
        <v>335</v>
      </c>
      <c r="C56" s="1" t="s">
        <v>395</v>
      </c>
      <c r="D56" s="1" t="s">
        <v>220</v>
      </c>
      <c r="E56" s="1" t="s">
        <v>353</v>
      </c>
      <c r="F56" s="1" t="s">
        <v>452</v>
      </c>
      <c r="G56" s="1" t="s">
        <v>359</v>
      </c>
      <c r="H56" s="1" t="s">
        <v>90</v>
      </c>
      <c r="I56" s="1" t="s">
        <v>345</v>
      </c>
      <c r="J56" s="1" t="s">
        <v>456</v>
      </c>
      <c r="K56" s="5">
        <v>44116</v>
      </c>
      <c r="L56" s="1" t="s">
        <v>478</v>
      </c>
      <c r="M56" s="4">
        <v>1</v>
      </c>
      <c r="N56" s="6">
        <v>11993.55</v>
      </c>
      <c r="O56" s="4">
        <v>1</v>
      </c>
      <c r="P56" s="6">
        <v>11993.55</v>
      </c>
      <c r="Q56" s="1" t="s">
        <v>493</v>
      </c>
      <c r="R56" s="1" t="s">
        <v>489</v>
      </c>
      <c r="S56" s="1" t="s">
        <v>221</v>
      </c>
      <c r="T56" s="1" t="s">
        <v>379</v>
      </c>
      <c r="U56" s="6">
        <v>11993.55</v>
      </c>
      <c r="V56" s="6">
        <v>11993.55</v>
      </c>
      <c r="W56" s="1" t="s">
        <v>388</v>
      </c>
      <c r="X56" s="1" t="s">
        <v>96</v>
      </c>
      <c r="Y56" s="1" t="s">
        <v>53</v>
      </c>
      <c r="Z56" s="1"/>
      <c r="AA56" s="1" t="s">
        <v>481</v>
      </c>
      <c r="AB56" s="7">
        <v>44116.490145164724</v>
      </c>
      <c r="AC56" s="1" t="s">
        <v>195</v>
      </c>
      <c r="AD56" s="6">
        <v>11993.55</v>
      </c>
      <c r="AE56" s="5">
        <v>44056</v>
      </c>
      <c r="AF56" s="5">
        <v>44196</v>
      </c>
      <c r="AG56" s="7">
        <v>44196</v>
      </c>
      <c r="AH56" s="1" t="s">
        <v>497</v>
      </c>
    </row>
    <row r="57" spans="1:34" x14ac:dyDescent="0.4">
      <c r="A57" s="2" t="str">
        <f>HYPERLINK("https://my.zakupki.prom.ua/remote/dispatcher/state_purchase_view/21438820", "UA-2020-11-25-011466-c")</f>
        <v>UA-2020-11-25-011466-c</v>
      </c>
      <c r="B57" s="1" t="s">
        <v>282</v>
      </c>
      <c r="C57" s="1" t="s">
        <v>393</v>
      </c>
      <c r="D57" s="1" t="s">
        <v>185</v>
      </c>
      <c r="E57" s="1" t="s">
        <v>353</v>
      </c>
      <c r="F57" s="1" t="s">
        <v>452</v>
      </c>
      <c r="G57" s="1" t="s">
        <v>359</v>
      </c>
      <c r="H57" s="1" t="s">
        <v>90</v>
      </c>
      <c r="I57" s="1" t="s">
        <v>345</v>
      </c>
      <c r="J57" s="1" t="s">
        <v>345</v>
      </c>
      <c r="K57" s="5">
        <v>44160</v>
      </c>
      <c r="L57" s="1" t="s">
        <v>478</v>
      </c>
      <c r="M57" s="4">
        <v>1</v>
      </c>
      <c r="N57" s="6">
        <v>794</v>
      </c>
      <c r="O57" s="4">
        <v>1</v>
      </c>
      <c r="P57" s="6">
        <v>794</v>
      </c>
      <c r="Q57" s="1" t="s">
        <v>493</v>
      </c>
      <c r="R57" s="1" t="s">
        <v>489</v>
      </c>
      <c r="S57" s="1" t="s">
        <v>221</v>
      </c>
      <c r="T57" s="1" t="s">
        <v>452</v>
      </c>
      <c r="U57" s="6">
        <v>794</v>
      </c>
      <c r="V57" s="6">
        <v>794</v>
      </c>
      <c r="W57" s="1" t="s">
        <v>357</v>
      </c>
      <c r="X57" s="1" t="s">
        <v>58</v>
      </c>
      <c r="Y57" s="1" t="s">
        <v>39</v>
      </c>
      <c r="Z57" s="1"/>
      <c r="AA57" s="1" t="s">
        <v>481</v>
      </c>
      <c r="AB57" s="7">
        <v>44160.632978925765</v>
      </c>
      <c r="AC57" s="1" t="s">
        <v>200</v>
      </c>
      <c r="AD57" s="6">
        <v>794</v>
      </c>
      <c r="AE57" s="5">
        <v>44160</v>
      </c>
      <c r="AF57" s="5">
        <v>44196</v>
      </c>
      <c r="AG57" s="7">
        <v>44196</v>
      </c>
      <c r="AH57" s="1" t="s">
        <v>497</v>
      </c>
    </row>
    <row r="58" spans="1:34" x14ac:dyDescent="0.4">
      <c r="A58" s="2" t="str">
        <f>HYPERLINK("https://my.zakupki.prom.ua/remote/dispatcher/state_purchase_view/22758105", "UA-2020-12-29-003107-a")</f>
        <v>UA-2020-12-29-003107-a</v>
      </c>
      <c r="B58" s="1" t="s">
        <v>309</v>
      </c>
      <c r="C58" s="1" t="s">
        <v>451</v>
      </c>
      <c r="D58" s="1" t="s">
        <v>174</v>
      </c>
      <c r="E58" s="1" t="s">
        <v>419</v>
      </c>
      <c r="F58" s="1" t="s">
        <v>452</v>
      </c>
      <c r="G58" s="1" t="s">
        <v>359</v>
      </c>
      <c r="H58" s="1" t="s">
        <v>90</v>
      </c>
      <c r="I58" s="1" t="s">
        <v>345</v>
      </c>
      <c r="J58" s="1" t="s">
        <v>345</v>
      </c>
      <c r="K58" s="5">
        <v>44194</v>
      </c>
      <c r="L58" s="1" t="s">
        <v>479</v>
      </c>
      <c r="M58" s="4">
        <v>1</v>
      </c>
      <c r="N58" s="6">
        <v>156356.4</v>
      </c>
      <c r="O58" s="1" t="s">
        <v>485</v>
      </c>
      <c r="P58" s="1" t="s">
        <v>485</v>
      </c>
      <c r="Q58" s="1" t="s">
        <v>485</v>
      </c>
      <c r="R58" s="6">
        <v>1563.56</v>
      </c>
      <c r="S58" s="1" t="s">
        <v>221</v>
      </c>
      <c r="T58" s="1" t="s">
        <v>452</v>
      </c>
      <c r="U58" s="6">
        <v>119400</v>
      </c>
      <c r="V58" s="1" t="s">
        <v>485</v>
      </c>
      <c r="W58" s="1" t="s">
        <v>464</v>
      </c>
      <c r="X58" s="1" t="s">
        <v>97</v>
      </c>
      <c r="Y58" s="1" t="s">
        <v>47</v>
      </c>
      <c r="Z58" s="6">
        <v>36956.399999999994</v>
      </c>
      <c r="AA58" s="1" t="s">
        <v>481</v>
      </c>
      <c r="AB58" s="7">
        <v>44221.666319145275</v>
      </c>
      <c r="AC58" s="1" t="s">
        <v>216</v>
      </c>
      <c r="AD58" s="6">
        <v>119400</v>
      </c>
      <c r="AE58" s="1"/>
      <c r="AF58" s="5">
        <v>44561</v>
      </c>
      <c r="AG58" s="7">
        <v>44561</v>
      </c>
      <c r="AH58" s="1" t="s">
        <v>497</v>
      </c>
    </row>
    <row r="59" spans="1:34" x14ac:dyDescent="0.4">
      <c r="A59" s="2" t="str">
        <f>HYPERLINK("https://my.zakupki.prom.ua/remote/dispatcher/state_purchase_view/16823590", "UA-2020-05-22-005593-c")</f>
        <v>UA-2020-05-22-005593-c</v>
      </c>
      <c r="B59" s="1" t="s">
        <v>260</v>
      </c>
      <c r="C59" s="1" t="s">
        <v>260</v>
      </c>
      <c r="D59" s="1" t="s">
        <v>178</v>
      </c>
      <c r="E59" s="1" t="s">
        <v>353</v>
      </c>
      <c r="F59" s="1" t="s">
        <v>452</v>
      </c>
      <c r="G59" s="1" t="s">
        <v>359</v>
      </c>
      <c r="H59" s="1" t="s">
        <v>90</v>
      </c>
      <c r="I59" s="1" t="s">
        <v>345</v>
      </c>
      <c r="J59" s="1" t="s">
        <v>345</v>
      </c>
      <c r="K59" s="5">
        <v>43973</v>
      </c>
      <c r="L59" s="1" t="s">
        <v>478</v>
      </c>
      <c r="M59" s="4">
        <v>1</v>
      </c>
      <c r="N59" s="6">
        <v>34500</v>
      </c>
      <c r="O59" s="4">
        <v>6</v>
      </c>
      <c r="P59" s="6">
        <v>5750</v>
      </c>
      <c r="Q59" s="1" t="s">
        <v>490</v>
      </c>
      <c r="R59" s="1" t="s">
        <v>489</v>
      </c>
      <c r="S59" s="1" t="s">
        <v>221</v>
      </c>
      <c r="T59" s="1" t="s">
        <v>379</v>
      </c>
      <c r="U59" s="6">
        <v>34500</v>
      </c>
      <c r="V59" s="6">
        <v>5750</v>
      </c>
      <c r="W59" s="1" t="s">
        <v>434</v>
      </c>
      <c r="X59" s="1" t="s">
        <v>158</v>
      </c>
      <c r="Y59" s="1" t="s">
        <v>11</v>
      </c>
      <c r="Z59" s="1"/>
      <c r="AA59" s="1" t="s">
        <v>481</v>
      </c>
      <c r="AB59" s="7">
        <v>43973.703109899478</v>
      </c>
      <c r="AC59" s="1" t="s">
        <v>84</v>
      </c>
      <c r="AD59" s="6">
        <v>34500</v>
      </c>
      <c r="AE59" s="1"/>
      <c r="AF59" s="5">
        <v>44196</v>
      </c>
      <c r="AG59" s="7">
        <v>44196</v>
      </c>
      <c r="AH59" s="1" t="s">
        <v>497</v>
      </c>
    </row>
    <row r="60" spans="1:34" x14ac:dyDescent="0.4">
      <c r="A60" s="2" t="str">
        <f>HYPERLINK("https://my.zakupki.prom.ua/remote/dispatcher/state_purchase_view/17427504", "UA-2020-06-23-001613-c")</f>
        <v>UA-2020-06-23-001613-c</v>
      </c>
      <c r="B60" s="1" t="s">
        <v>261</v>
      </c>
      <c r="C60" s="1" t="s">
        <v>262</v>
      </c>
      <c r="D60" s="1" t="s">
        <v>179</v>
      </c>
      <c r="E60" s="1" t="s">
        <v>353</v>
      </c>
      <c r="F60" s="1" t="s">
        <v>452</v>
      </c>
      <c r="G60" s="1" t="s">
        <v>359</v>
      </c>
      <c r="H60" s="1" t="s">
        <v>90</v>
      </c>
      <c r="I60" s="1" t="s">
        <v>345</v>
      </c>
      <c r="J60" s="1" t="s">
        <v>345</v>
      </c>
      <c r="K60" s="5">
        <v>44005</v>
      </c>
      <c r="L60" s="1" t="s">
        <v>478</v>
      </c>
      <c r="M60" s="4">
        <v>1</v>
      </c>
      <c r="N60" s="6">
        <v>48900</v>
      </c>
      <c r="O60" s="4">
        <v>1</v>
      </c>
      <c r="P60" s="6">
        <v>48900</v>
      </c>
      <c r="Q60" s="1" t="s">
        <v>501</v>
      </c>
      <c r="R60" s="1" t="s">
        <v>489</v>
      </c>
      <c r="S60" s="1" t="s">
        <v>221</v>
      </c>
      <c r="T60" s="1" t="s">
        <v>379</v>
      </c>
      <c r="U60" s="6">
        <v>48900</v>
      </c>
      <c r="V60" s="6">
        <v>48900</v>
      </c>
      <c r="W60" s="1" t="s">
        <v>468</v>
      </c>
      <c r="X60" s="1" t="s">
        <v>102</v>
      </c>
      <c r="Y60" s="1" t="s">
        <v>51</v>
      </c>
      <c r="Z60" s="1"/>
      <c r="AA60" s="1" t="s">
        <v>481</v>
      </c>
      <c r="AB60" s="7">
        <v>44005.438988414899</v>
      </c>
      <c r="AC60" s="1" t="s">
        <v>516</v>
      </c>
      <c r="AD60" s="6">
        <v>48900</v>
      </c>
      <c r="AE60" s="5">
        <v>44004</v>
      </c>
      <c r="AF60" s="5">
        <v>44007</v>
      </c>
      <c r="AG60" s="7">
        <v>44196</v>
      </c>
      <c r="AH60" s="1" t="s">
        <v>497</v>
      </c>
    </row>
    <row r="61" spans="1:34" x14ac:dyDescent="0.4">
      <c r="A61" s="2" t="str">
        <f>HYPERLINK("https://my.zakupki.prom.ua/remote/dispatcher/state_purchase_view/17445211", "UA-2020-06-23-006510-a")</f>
        <v>UA-2020-06-23-006510-a</v>
      </c>
      <c r="B61" s="1" t="s">
        <v>272</v>
      </c>
      <c r="C61" s="1" t="s">
        <v>273</v>
      </c>
      <c r="D61" s="1" t="s">
        <v>199</v>
      </c>
      <c r="E61" s="1" t="s">
        <v>353</v>
      </c>
      <c r="F61" s="1" t="s">
        <v>452</v>
      </c>
      <c r="G61" s="1" t="s">
        <v>359</v>
      </c>
      <c r="H61" s="1" t="s">
        <v>90</v>
      </c>
      <c r="I61" s="1" t="s">
        <v>345</v>
      </c>
      <c r="J61" s="1" t="s">
        <v>345</v>
      </c>
      <c r="K61" s="5">
        <v>44005</v>
      </c>
      <c r="L61" s="1" t="s">
        <v>478</v>
      </c>
      <c r="M61" s="4">
        <v>1</v>
      </c>
      <c r="N61" s="6">
        <v>3218.29</v>
      </c>
      <c r="O61" s="4">
        <v>3</v>
      </c>
      <c r="P61" s="6">
        <v>1072.76</v>
      </c>
      <c r="Q61" s="1" t="s">
        <v>493</v>
      </c>
      <c r="R61" s="1" t="s">
        <v>489</v>
      </c>
      <c r="S61" s="1" t="s">
        <v>221</v>
      </c>
      <c r="T61" s="1" t="s">
        <v>379</v>
      </c>
      <c r="U61" s="6">
        <v>3218.29</v>
      </c>
      <c r="V61" s="6">
        <v>1072.7633333333333</v>
      </c>
      <c r="W61" s="1" t="s">
        <v>429</v>
      </c>
      <c r="X61" s="1" t="s">
        <v>114</v>
      </c>
      <c r="Y61" s="1" t="s">
        <v>9</v>
      </c>
      <c r="Z61" s="1"/>
      <c r="AA61" s="1" t="s">
        <v>481</v>
      </c>
      <c r="AB61" s="7">
        <v>44005.640033639997</v>
      </c>
      <c r="AC61" s="1" t="s">
        <v>228</v>
      </c>
      <c r="AD61" s="6">
        <v>3218.29</v>
      </c>
      <c r="AE61" s="5">
        <v>44000</v>
      </c>
      <c r="AF61" s="5">
        <v>44196</v>
      </c>
      <c r="AG61" s="7">
        <v>44196</v>
      </c>
      <c r="AH61" s="1" t="s">
        <v>497</v>
      </c>
    </row>
    <row r="62" spans="1:34" x14ac:dyDescent="0.4">
      <c r="A62" s="2" t="str">
        <f>HYPERLINK("https://my.zakupki.prom.ua/remote/dispatcher/state_purchase_view/17479792", "UA-2020-06-24-008558-a")</f>
        <v>UA-2020-06-24-008558-a</v>
      </c>
      <c r="B62" s="1" t="s">
        <v>275</v>
      </c>
      <c r="C62" s="1" t="s">
        <v>276</v>
      </c>
      <c r="D62" s="1" t="s">
        <v>206</v>
      </c>
      <c r="E62" s="1" t="s">
        <v>353</v>
      </c>
      <c r="F62" s="1" t="s">
        <v>452</v>
      </c>
      <c r="G62" s="1" t="s">
        <v>359</v>
      </c>
      <c r="H62" s="1" t="s">
        <v>90</v>
      </c>
      <c r="I62" s="1" t="s">
        <v>345</v>
      </c>
      <c r="J62" s="1" t="s">
        <v>345</v>
      </c>
      <c r="K62" s="5">
        <v>44006</v>
      </c>
      <c r="L62" s="1" t="s">
        <v>478</v>
      </c>
      <c r="M62" s="4">
        <v>1</v>
      </c>
      <c r="N62" s="6">
        <v>7920</v>
      </c>
      <c r="O62" s="4">
        <v>7</v>
      </c>
      <c r="P62" s="6">
        <v>1131.43</v>
      </c>
      <c r="Q62" s="1" t="s">
        <v>493</v>
      </c>
      <c r="R62" s="1" t="s">
        <v>489</v>
      </c>
      <c r="S62" s="1" t="s">
        <v>221</v>
      </c>
      <c r="T62" s="1" t="s">
        <v>452</v>
      </c>
      <c r="U62" s="6">
        <v>7920</v>
      </c>
      <c r="V62" s="6">
        <v>1131.4285714285713</v>
      </c>
      <c r="W62" s="1" t="s">
        <v>437</v>
      </c>
      <c r="X62" s="1" t="s">
        <v>137</v>
      </c>
      <c r="Y62" s="1" t="s">
        <v>43</v>
      </c>
      <c r="Z62" s="1"/>
      <c r="AA62" s="1" t="s">
        <v>481</v>
      </c>
      <c r="AB62" s="7">
        <v>44006.651798156134</v>
      </c>
      <c r="AC62" s="1" t="s">
        <v>517</v>
      </c>
      <c r="AD62" s="6">
        <v>7920</v>
      </c>
      <c r="AE62" s="5">
        <v>44006</v>
      </c>
      <c r="AF62" s="5">
        <v>44196</v>
      </c>
      <c r="AG62" s="7">
        <v>44196</v>
      </c>
      <c r="AH62" s="1" t="s">
        <v>497</v>
      </c>
    </row>
    <row r="63" spans="1:34" x14ac:dyDescent="0.4">
      <c r="A63" s="2" t="str">
        <f>HYPERLINK("https://my.zakupki.prom.ua/remote/dispatcher/state_purchase_view/17928517", "UA-2020-07-16-005425-c")</f>
        <v>UA-2020-07-16-005425-c</v>
      </c>
      <c r="B63" s="1" t="s">
        <v>263</v>
      </c>
      <c r="C63" s="1" t="s">
        <v>264</v>
      </c>
      <c r="D63" s="1" t="s">
        <v>184</v>
      </c>
      <c r="E63" s="1" t="s">
        <v>353</v>
      </c>
      <c r="F63" s="1" t="s">
        <v>452</v>
      </c>
      <c r="G63" s="1" t="s">
        <v>359</v>
      </c>
      <c r="H63" s="1" t="s">
        <v>90</v>
      </c>
      <c r="I63" s="1" t="s">
        <v>345</v>
      </c>
      <c r="J63" s="1" t="s">
        <v>345</v>
      </c>
      <c r="K63" s="5">
        <v>44028</v>
      </c>
      <c r="L63" s="1" t="s">
        <v>478</v>
      </c>
      <c r="M63" s="4">
        <v>1</v>
      </c>
      <c r="N63" s="6">
        <v>2500.8000000000002</v>
      </c>
      <c r="O63" s="4">
        <v>1</v>
      </c>
      <c r="P63" s="6">
        <v>2500.8000000000002</v>
      </c>
      <c r="Q63" s="1" t="s">
        <v>493</v>
      </c>
      <c r="R63" s="1" t="s">
        <v>489</v>
      </c>
      <c r="S63" s="1" t="s">
        <v>221</v>
      </c>
      <c r="T63" s="1" t="s">
        <v>452</v>
      </c>
      <c r="U63" s="6">
        <v>2500.8000000000002</v>
      </c>
      <c r="V63" s="6">
        <v>2500.8000000000002</v>
      </c>
      <c r="W63" s="1" t="s">
        <v>436</v>
      </c>
      <c r="X63" s="1" t="s">
        <v>133</v>
      </c>
      <c r="Y63" s="1" t="s">
        <v>16</v>
      </c>
      <c r="Z63" s="1"/>
      <c r="AA63" s="1" t="s">
        <v>481</v>
      </c>
      <c r="AB63" s="7">
        <v>44028.644705147584</v>
      </c>
      <c r="AC63" s="1" t="s">
        <v>77</v>
      </c>
      <c r="AD63" s="6">
        <v>2500.8000000000002</v>
      </c>
      <c r="AE63" s="5">
        <v>44028</v>
      </c>
      <c r="AF63" s="5">
        <v>44196</v>
      </c>
      <c r="AG63" s="7">
        <v>44196</v>
      </c>
      <c r="AH63" s="1" t="s">
        <v>497</v>
      </c>
    </row>
    <row r="64" spans="1:34" x14ac:dyDescent="0.4">
      <c r="A64" s="2" t="str">
        <f>HYPERLINK("https://my.zakupki.prom.ua/remote/dispatcher/state_purchase_view/18525442", "UA-2020-08-13-004685-a")</f>
        <v>UA-2020-08-13-004685-a</v>
      </c>
      <c r="B64" s="1" t="s">
        <v>318</v>
      </c>
      <c r="C64" s="1" t="s">
        <v>400</v>
      </c>
      <c r="D64" s="1" t="s">
        <v>196</v>
      </c>
      <c r="E64" s="1" t="s">
        <v>353</v>
      </c>
      <c r="F64" s="1" t="s">
        <v>452</v>
      </c>
      <c r="G64" s="1" t="s">
        <v>359</v>
      </c>
      <c r="H64" s="1" t="s">
        <v>90</v>
      </c>
      <c r="I64" s="1" t="s">
        <v>345</v>
      </c>
      <c r="J64" s="1" t="s">
        <v>456</v>
      </c>
      <c r="K64" s="5">
        <v>44056</v>
      </c>
      <c r="L64" s="1" t="s">
        <v>478</v>
      </c>
      <c r="M64" s="4">
        <v>1</v>
      </c>
      <c r="N64" s="6">
        <v>1500</v>
      </c>
      <c r="O64" s="1" t="s">
        <v>485</v>
      </c>
      <c r="P64" s="1" t="s">
        <v>485</v>
      </c>
      <c r="Q64" s="1" t="s">
        <v>485</v>
      </c>
      <c r="R64" s="1" t="s">
        <v>489</v>
      </c>
      <c r="S64" s="1" t="s">
        <v>221</v>
      </c>
      <c r="T64" s="1" t="s">
        <v>452</v>
      </c>
      <c r="U64" s="6">
        <v>1500</v>
      </c>
      <c r="V64" s="1" t="s">
        <v>485</v>
      </c>
      <c r="W64" s="1" t="s">
        <v>392</v>
      </c>
      <c r="X64" s="1" t="s">
        <v>88</v>
      </c>
      <c r="Y64" s="1" t="s">
        <v>23</v>
      </c>
      <c r="Z64" s="1"/>
      <c r="AA64" s="1" t="s">
        <v>481</v>
      </c>
      <c r="AB64" s="7">
        <v>44056.57238529632</v>
      </c>
      <c r="AC64" s="1" t="s">
        <v>69</v>
      </c>
      <c r="AD64" s="6">
        <v>1500</v>
      </c>
      <c r="AE64" s="5">
        <v>44044</v>
      </c>
      <c r="AF64" s="5">
        <v>44196</v>
      </c>
      <c r="AG64" s="7">
        <v>44196</v>
      </c>
      <c r="AH64" s="1" t="s">
        <v>497</v>
      </c>
    </row>
    <row r="65" spans="1:34" x14ac:dyDescent="0.4">
      <c r="A65" s="2" t="str">
        <f>HYPERLINK("https://my.zakupki.prom.ua/remote/dispatcher/state_purchase_view/22037314", "UA-2020-12-11-002194-c")</f>
        <v>UA-2020-12-11-002194-c</v>
      </c>
      <c r="B65" s="1" t="s">
        <v>310</v>
      </c>
      <c r="C65" s="1" t="s">
        <v>371</v>
      </c>
      <c r="D65" s="1" t="s">
        <v>175</v>
      </c>
      <c r="E65" s="1" t="s">
        <v>353</v>
      </c>
      <c r="F65" s="1" t="s">
        <v>452</v>
      </c>
      <c r="G65" s="1" t="s">
        <v>359</v>
      </c>
      <c r="H65" s="1" t="s">
        <v>90</v>
      </c>
      <c r="I65" s="1" t="s">
        <v>345</v>
      </c>
      <c r="J65" s="1" t="s">
        <v>345</v>
      </c>
      <c r="K65" s="5">
        <v>44176</v>
      </c>
      <c r="L65" s="1" t="s">
        <v>478</v>
      </c>
      <c r="M65" s="4">
        <v>1</v>
      </c>
      <c r="N65" s="6">
        <v>1743</v>
      </c>
      <c r="O65" s="4">
        <v>7</v>
      </c>
      <c r="P65" s="6">
        <v>249</v>
      </c>
      <c r="Q65" s="1" t="s">
        <v>483</v>
      </c>
      <c r="R65" s="1" t="s">
        <v>489</v>
      </c>
      <c r="S65" s="1" t="s">
        <v>221</v>
      </c>
      <c r="T65" s="1" t="s">
        <v>452</v>
      </c>
      <c r="U65" s="6">
        <v>1743</v>
      </c>
      <c r="V65" s="6">
        <v>249</v>
      </c>
      <c r="W65" s="1" t="s">
        <v>439</v>
      </c>
      <c r="X65" s="1" t="s">
        <v>118</v>
      </c>
      <c r="Y65" s="1" t="s">
        <v>33</v>
      </c>
      <c r="Z65" s="1"/>
      <c r="AA65" s="1" t="s">
        <v>481</v>
      </c>
      <c r="AB65" s="7">
        <v>44176.425274478795</v>
      </c>
      <c r="AC65" s="1" t="s">
        <v>415</v>
      </c>
      <c r="AD65" s="6">
        <v>1743</v>
      </c>
      <c r="AE65" s="5">
        <v>44175</v>
      </c>
      <c r="AF65" s="5">
        <v>44196</v>
      </c>
      <c r="AG65" s="7">
        <v>44196</v>
      </c>
      <c r="AH65" s="1" t="s">
        <v>497</v>
      </c>
    </row>
    <row r="66" spans="1:34" x14ac:dyDescent="0.4">
      <c r="A66" s="2" t="str">
        <f>HYPERLINK("https://my.zakupki.prom.ua/remote/dispatcher/state_purchase_view/20004536", "UA-2020-10-09-006263-b")</f>
        <v>UA-2020-10-09-006263-b</v>
      </c>
      <c r="B66" s="1" t="s">
        <v>254</v>
      </c>
      <c r="C66" s="1" t="s">
        <v>255</v>
      </c>
      <c r="D66" s="1" t="s">
        <v>172</v>
      </c>
      <c r="E66" s="1" t="s">
        <v>353</v>
      </c>
      <c r="F66" s="1" t="s">
        <v>452</v>
      </c>
      <c r="G66" s="1" t="s">
        <v>359</v>
      </c>
      <c r="H66" s="1" t="s">
        <v>90</v>
      </c>
      <c r="I66" s="1" t="s">
        <v>345</v>
      </c>
      <c r="J66" s="1" t="s">
        <v>345</v>
      </c>
      <c r="K66" s="5">
        <v>44113</v>
      </c>
      <c r="L66" s="1" t="s">
        <v>478</v>
      </c>
      <c r="M66" s="4">
        <v>1</v>
      </c>
      <c r="N66" s="6">
        <v>18000</v>
      </c>
      <c r="O66" s="4">
        <v>1</v>
      </c>
      <c r="P66" s="6">
        <v>18000</v>
      </c>
      <c r="Q66" s="1" t="s">
        <v>501</v>
      </c>
      <c r="R66" s="1" t="s">
        <v>489</v>
      </c>
      <c r="S66" s="1" t="s">
        <v>221</v>
      </c>
      <c r="T66" s="1" t="s">
        <v>379</v>
      </c>
      <c r="U66" s="6">
        <v>18000</v>
      </c>
      <c r="V66" s="6">
        <v>18000</v>
      </c>
      <c r="W66" s="1" t="s">
        <v>467</v>
      </c>
      <c r="X66" s="1" t="s">
        <v>101</v>
      </c>
      <c r="Y66" s="1" t="s">
        <v>14</v>
      </c>
      <c r="Z66" s="1"/>
      <c r="AA66" s="1" t="s">
        <v>481</v>
      </c>
      <c r="AB66" s="7">
        <v>44113.794568363497</v>
      </c>
      <c r="AC66" s="1" t="s">
        <v>194</v>
      </c>
      <c r="AD66" s="6">
        <v>18000</v>
      </c>
      <c r="AE66" s="5">
        <v>44113</v>
      </c>
      <c r="AF66" s="5">
        <v>44196</v>
      </c>
      <c r="AG66" s="7">
        <v>44196</v>
      </c>
      <c r="AH66" s="1" t="s">
        <v>497</v>
      </c>
    </row>
    <row r="67" spans="1:34" x14ac:dyDescent="0.4">
      <c r="A67" s="2" t="str">
        <f>HYPERLINK("https://my.zakupki.prom.ua/remote/dispatcher/state_purchase_view/19390406", "UA-2020-09-18-001885-a")</f>
        <v>UA-2020-09-18-001885-a</v>
      </c>
      <c r="B67" s="1" t="s">
        <v>317</v>
      </c>
      <c r="C67" s="1" t="s">
        <v>317</v>
      </c>
      <c r="D67" s="1" t="s">
        <v>193</v>
      </c>
      <c r="E67" s="1" t="s">
        <v>353</v>
      </c>
      <c r="F67" s="1" t="s">
        <v>452</v>
      </c>
      <c r="G67" s="1" t="s">
        <v>359</v>
      </c>
      <c r="H67" s="1" t="s">
        <v>90</v>
      </c>
      <c r="I67" s="1" t="s">
        <v>345</v>
      </c>
      <c r="J67" s="1" t="s">
        <v>345</v>
      </c>
      <c r="K67" s="5">
        <v>44092</v>
      </c>
      <c r="L67" s="1" t="s">
        <v>478</v>
      </c>
      <c r="M67" s="4">
        <v>1</v>
      </c>
      <c r="N67" s="6">
        <v>2889.74</v>
      </c>
      <c r="O67" s="4">
        <v>2</v>
      </c>
      <c r="P67" s="6">
        <v>1444.87</v>
      </c>
      <c r="Q67" s="1" t="s">
        <v>493</v>
      </c>
      <c r="R67" s="1" t="s">
        <v>489</v>
      </c>
      <c r="S67" s="1" t="s">
        <v>221</v>
      </c>
      <c r="T67" s="1" t="s">
        <v>379</v>
      </c>
      <c r="U67" s="6">
        <v>2889.74</v>
      </c>
      <c r="V67" s="6">
        <v>1444.87</v>
      </c>
      <c r="W67" s="1" t="s">
        <v>440</v>
      </c>
      <c r="X67" s="1" t="s">
        <v>165</v>
      </c>
      <c r="Y67" s="1" t="s">
        <v>56</v>
      </c>
      <c r="Z67" s="1"/>
      <c r="AA67" s="1" t="s">
        <v>481</v>
      </c>
      <c r="AB67" s="7">
        <v>44092.436596410589</v>
      </c>
      <c r="AC67" s="1" t="s">
        <v>138</v>
      </c>
      <c r="AD67" s="6">
        <v>2889.74</v>
      </c>
      <c r="AE67" s="5">
        <v>44090</v>
      </c>
      <c r="AF67" s="5">
        <v>44196</v>
      </c>
      <c r="AG67" s="7">
        <v>44196</v>
      </c>
      <c r="AH67" s="1" t="s">
        <v>497</v>
      </c>
    </row>
    <row r="68" spans="1:34" x14ac:dyDescent="0.4">
      <c r="A68" s="2" t="str">
        <f>HYPERLINK("https://my.zakupki.prom.ua/remote/dispatcher/state_purchase_view/21219721", "UA-2020-11-19-001574-c")</f>
        <v>UA-2020-11-19-001574-c</v>
      </c>
      <c r="B68" s="1" t="s">
        <v>384</v>
      </c>
      <c r="C68" s="1" t="s">
        <v>385</v>
      </c>
      <c r="D68" s="1" t="s">
        <v>104</v>
      </c>
      <c r="E68" s="1" t="s">
        <v>353</v>
      </c>
      <c r="F68" s="1" t="s">
        <v>379</v>
      </c>
      <c r="G68" s="1" t="s">
        <v>359</v>
      </c>
      <c r="H68" s="1" t="s">
        <v>90</v>
      </c>
      <c r="I68" s="1" t="s">
        <v>345</v>
      </c>
      <c r="J68" s="1" t="s">
        <v>345</v>
      </c>
      <c r="K68" s="5">
        <v>44154</v>
      </c>
      <c r="L68" s="1" t="s">
        <v>478</v>
      </c>
      <c r="M68" s="4">
        <v>0</v>
      </c>
      <c r="N68" s="6">
        <v>81.72</v>
      </c>
      <c r="O68" s="4">
        <v>1</v>
      </c>
      <c r="P68" s="6">
        <v>81.72</v>
      </c>
      <c r="Q68" s="1" t="s">
        <v>492</v>
      </c>
      <c r="R68" s="1" t="s">
        <v>489</v>
      </c>
      <c r="S68" s="1" t="s">
        <v>221</v>
      </c>
      <c r="T68" s="1" t="s">
        <v>452</v>
      </c>
      <c r="U68" s="1"/>
      <c r="V68" s="1"/>
      <c r="W68" s="1"/>
      <c r="X68" s="1"/>
      <c r="Y68" s="1"/>
      <c r="Z68" s="1"/>
      <c r="AA68" s="1" t="s">
        <v>498</v>
      </c>
      <c r="AB68" s="7">
        <v>44154.420782282359</v>
      </c>
      <c r="AC68" s="1"/>
      <c r="AD68" s="1"/>
      <c r="AE68" s="1"/>
      <c r="AF68" s="5">
        <v>44166</v>
      </c>
      <c r="AG68" s="1"/>
      <c r="AH68" s="1"/>
    </row>
    <row r="69" spans="1:34" x14ac:dyDescent="0.4">
      <c r="A69" s="2" t="str">
        <f>HYPERLINK("https://my.zakupki.prom.ua/remote/dispatcher/state_purchase_view/16860888", "UA-2020-05-26-002392-b")</f>
        <v>UA-2020-05-26-002392-b</v>
      </c>
      <c r="B69" s="1" t="s">
        <v>277</v>
      </c>
      <c r="C69" s="1" t="s">
        <v>278</v>
      </c>
      <c r="D69" s="1" t="s">
        <v>209</v>
      </c>
      <c r="E69" s="1" t="s">
        <v>353</v>
      </c>
      <c r="F69" s="1" t="s">
        <v>452</v>
      </c>
      <c r="G69" s="1" t="s">
        <v>359</v>
      </c>
      <c r="H69" s="1" t="s">
        <v>90</v>
      </c>
      <c r="I69" s="1" t="s">
        <v>345</v>
      </c>
      <c r="J69" s="1" t="s">
        <v>345</v>
      </c>
      <c r="K69" s="5">
        <v>43977</v>
      </c>
      <c r="L69" s="1" t="s">
        <v>478</v>
      </c>
      <c r="M69" s="4">
        <v>1</v>
      </c>
      <c r="N69" s="6">
        <v>3810</v>
      </c>
      <c r="O69" s="4">
        <v>1</v>
      </c>
      <c r="P69" s="6">
        <v>3810</v>
      </c>
      <c r="Q69" s="1" t="s">
        <v>488</v>
      </c>
      <c r="R69" s="1" t="s">
        <v>489</v>
      </c>
      <c r="S69" s="1" t="s">
        <v>221</v>
      </c>
      <c r="T69" s="1" t="s">
        <v>379</v>
      </c>
      <c r="U69" s="6">
        <v>3810</v>
      </c>
      <c r="V69" s="6">
        <v>3810</v>
      </c>
      <c r="W69" s="1" t="s">
        <v>435</v>
      </c>
      <c r="X69" s="1" t="s">
        <v>144</v>
      </c>
      <c r="Y69" s="1" t="s">
        <v>11</v>
      </c>
      <c r="Z69" s="1"/>
      <c r="AA69" s="1" t="s">
        <v>481</v>
      </c>
      <c r="AB69" s="7">
        <v>43977.498332709074</v>
      </c>
      <c r="AC69" s="1" t="s">
        <v>87</v>
      </c>
      <c r="AD69" s="6">
        <v>3810</v>
      </c>
      <c r="AE69" s="1"/>
      <c r="AF69" s="5">
        <v>44196</v>
      </c>
      <c r="AG69" s="7">
        <v>44196</v>
      </c>
      <c r="AH69" s="1" t="s">
        <v>497</v>
      </c>
    </row>
    <row r="70" spans="1:34" x14ac:dyDescent="0.4">
      <c r="A70" s="2" t="str">
        <f>HYPERLINK("https://my.zakupki.prom.ua/remote/dispatcher/state_purchase_view/18013044", "UA-2020-07-21-005111-b")</f>
        <v>UA-2020-07-21-005111-b</v>
      </c>
      <c r="B70" s="1" t="s">
        <v>329</v>
      </c>
      <c r="C70" s="1" t="s">
        <v>330</v>
      </c>
      <c r="D70" s="1" t="s">
        <v>215</v>
      </c>
      <c r="E70" s="1" t="s">
        <v>353</v>
      </c>
      <c r="F70" s="1" t="s">
        <v>452</v>
      </c>
      <c r="G70" s="1" t="s">
        <v>359</v>
      </c>
      <c r="H70" s="1" t="s">
        <v>90</v>
      </c>
      <c r="I70" s="1" t="s">
        <v>345</v>
      </c>
      <c r="J70" s="1" t="s">
        <v>345</v>
      </c>
      <c r="K70" s="5">
        <v>44033</v>
      </c>
      <c r="L70" s="1" t="s">
        <v>478</v>
      </c>
      <c r="M70" s="4">
        <v>1</v>
      </c>
      <c r="N70" s="6">
        <v>4500</v>
      </c>
      <c r="O70" s="4">
        <v>1</v>
      </c>
      <c r="P70" s="6">
        <v>4500</v>
      </c>
      <c r="Q70" s="1" t="s">
        <v>493</v>
      </c>
      <c r="R70" s="1" t="s">
        <v>489</v>
      </c>
      <c r="S70" s="1" t="s">
        <v>221</v>
      </c>
      <c r="T70" s="1" t="s">
        <v>452</v>
      </c>
      <c r="U70" s="6">
        <v>4500</v>
      </c>
      <c r="V70" s="6">
        <v>4500</v>
      </c>
      <c r="W70" s="1" t="s">
        <v>360</v>
      </c>
      <c r="X70" s="1" t="s">
        <v>140</v>
      </c>
      <c r="Y70" s="1" t="s">
        <v>49</v>
      </c>
      <c r="Z70" s="1"/>
      <c r="AA70" s="1" t="s">
        <v>481</v>
      </c>
      <c r="AB70" s="7">
        <v>44033.615971131097</v>
      </c>
      <c r="AC70" s="1" t="s">
        <v>67</v>
      </c>
      <c r="AD70" s="6">
        <v>4500</v>
      </c>
      <c r="AE70" s="5">
        <v>43966</v>
      </c>
      <c r="AF70" s="5">
        <v>44196</v>
      </c>
      <c r="AG70" s="7">
        <v>44196</v>
      </c>
      <c r="AH70" s="1" t="s">
        <v>497</v>
      </c>
    </row>
    <row r="71" spans="1:34" x14ac:dyDescent="0.4">
      <c r="A71" s="2" t="str">
        <f>HYPERLINK("https://my.zakupki.prom.ua/remote/dispatcher/state_purchase_view/17194584", "UA-2020-06-12-000316-c")</f>
        <v>UA-2020-06-12-000316-c</v>
      </c>
      <c r="B71" s="1" t="s">
        <v>212</v>
      </c>
      <c r="C71" s="1" t="s">
        <v>414</v>
      </c>
      <c r="D71" s="1" t="s">
        <v>212</v>
      </c>
      <c r="E71" s="1" t="s">
        <v>353</v>
      </c>
      <c r="F71" s="1" t="s">
        <v>452</v>
      </c>
      <c r="G71" s="1" t="s">
        <v>359</v>
      </c>
      <c r="H71" s="1" t="s">
        <v>90</v>
      </c>
      <c r="I71" s="1" t="s">
        <v>345</v>
      </c>
      <c r="J71" s="1" t="s">
        <v>345</v>
      </c>
      <c r="K71" s="5">
        <v>43994</v>
      </c>
      <c r="L71" s="1" t="s">
        <v>478</v>
      </c>
      <c r="M71" s="4">
        <v>1</v>
      </c>
      <c r="N71" s="6">
        <v>3601.15</v>
      </c>
      <c r="O71" s="4">
        <v>21</v>
      </c>
      <c r="P71" s="6">
        <v>171.48</v>
      </c>
      <c r="Q71" s="1" t="s">
        <v>493</v>
      </c>
      <c r="R71" s="1" t="s">
        <v>489</v>
      </c>
      <c r="S71" s="1" t="s">
        <v>221</v>
      </c>
      <c r="T71" s="1" t="s">
        <v>379</v>
      </c>
      <c r="U71" s="6">
        <v>3601.15</v>
      </c>
      <c r="V71" s="6">
        <v>171.48333333333335</v>
      </c>
      <c r="W71" s="1" t="s">
        <v>409</v>
      </c>
      <c r="X71" s="1" t="s">
        <v>152</v>
      </c>
      <c r="Y71" s="1" t="s">
        <v>20</v>
      </c>
      <c r="Z71" s="1"/>
      <c r="AA71" s="1" t="s">
        <v>481</v>
      </c>
      <c r="AB71" s="7">
        <v>43994.370558572118</v>
      </c>
      <c r="AC71" s="1" t="s">
        <v>228</v>
      </c>
      <c r="AD71" s="6">
        <v>3601.15</v>
      </c>
      <c r="AE71" s="5">
        <v>43992</v>
      </c>
      <c r="AF71" s="5">
        <v>44196</v>
      </c>
      <c r="AG71" s="7">
        <v>44196</v>
      </c>
      <c r="AH71" s="1" t="s">
        <v>497</v>
      </c>
    </row>
    <row r="72" spans="1:34" x14ac:dyDescent="0.4">
      <c r="A72" s="2" t="str">
        <f>HYPERLINK("https://my.zakupki.prom.ua/remote/dispatcher/state_purchase_view/17359290", "UA-2020-06-19-000605-c")</f>
        <v>UA-2020-06-19-000605-c</v>
      </c>
      <c r="B72" s="1" t="s">
        <v>265</v>
      </c>
      <c r="C72" s="1" t="s">
        <v>266</v>
      </c>
      <c r="D72" s="1" t="s">
        <v>185</v>
      </c>
      <c r="E72" s="1" t="s">
        <v>353</v>
      </c>
      <c r="F72" s="1" t="s">
        <v>452</v>
      </c>
      <c r="G72" s="1" t="s">
        <v>359</v>
      </c>
      <c r="H72" s="1" t="s">
        <v>90</v>
      </c>
      <c r="I72" s="1" t="s">
        <v>345</v>
      </c>
      <c r="J72" s="1" t="s">
        <v>345</v>
      </c>
      <c r="K72" s="5">
        <v>44001</v>
      </c>
      <c r="L72" s="1" t="s">
        <v>478</v>
      </c>
      <c r="M72" s="4">
        <v>1</v>
      </c>
      <c r="N72" s="6">
        <v>352</v>
      </c>
      <c r="O72" s="4">
        <v>2</v>
      </c>
      <c r="P72" s="6">
        <v>176</v>
      </c>
      <c r="Q72" s="1" t="s">
        <v>493</v>
      </c>
      <c r="R72" s="1" t="s">
        <v>489</v>
      </c>
      <c r="S72" s="1" t="s">
        <v>221</v>
      </c>
      <c r="T72" s="1" t="s">
        <v>452</v>
      </c>
      <c r="U72" s="6">
        <v>352</v>
      </c>
      <c r="V72" s="6">
        <v>176</v>
      </c>
      <c r="W72" s="1" t="s">
        <v>357</v>
      </c>
      <c r="X72" s="1" t="s">
        <v>58</v>
      </c>
      <c r="Y72" s="1" t="s">
        <v>24</v>
      </c>
      <c r="Z72" s="1"/>
      <c r="AA72" s="1" t="s">
        <v>481</v>
      </c>
      <c r="AB72" s="7">
        <v>44001.393540645266</v>
      </c>
      <c r="AC72" s="1" t="s">
        <v>505</v>
      </c>
      <c r="AD72" s="6">
        <v>352</v>
      </c>
      <c r="AE72" s="5">
        <v>44001</v>
      </c>
      <c r="AF72" s="5">
        <v>44008</v>
      </c>
      <c r="AG72" s="7">
        <v>44008</v>
      </c>
      <c r="AH72" s="1" t="s">
        <v>497</v>
      </c>
    </row>
    <row r="73" spans="1:34" x14ac:dyDescent="0.4">
      <c r="A73" s="2" t="str">
        <f>HYPERLINK("https://my.zakupki.prom.ua/remote/dispatcher/state_purchase_view/17358494", "UA-2020-06-19-000373-c")</f>
        <v>UA-2020-06-19-000373-c</v>
      </c>
      <c r="B73" s="1" t="s">
        <v>366</v>
      </c>
      <c r="C73" s="1" t="s">
        <v>368</v>
      </c>
      <c r="D73" s="1" t="s">
        <v>185</v>
      </c>
      <c r="E73" s="1" t="s">
        <v>353</v>
      </c>
      <c r="F73" s="1" t="s">
        <v>452</v>
      </c>
      <c r="G73" s="1" t="s">
        <v>359</v>
      </c>
      <c r="H73" s="1" t="s">
        <v>90</v>
      </c>
      <c r="I73" s="1" t="s">
        <v>345</v>
      </c>
      <c r="J73" s="1" t="s">
        <v>345</v>
      </c>
      <c r="K73" s="5">
        <v>44001</v>
      </c>
      <c r="L73" s="1" t="s">
        <v>478</v>
      </c>
      <c r="M73" s="4">
        <v>1</v>
      </c>
      <c r="N73" s="6">
        <v>160</v>
      </c>
      <c r="O73" s="4">
        <v>1</v>
      </c>
      <c r="P73" s="6">
        <v>160</v>
      </c>
      <c r="Q73" s="1" t="s">
        <v>493</v>
      </c>
      <c r="R73" s="1" t="s">
        <v>489</v>
      </c>
      <c r="S73" s="1" t="s">
        <v>221</v>
      </c>
      <c r="T73" s="1" t="s">
        <v>452</v>
      </c>
      <c r="U73" s="6">
        <v>160</v>
      </c>
      <c r="V73" s="6">
        <v>160</v>
      </c>
      <c r="W73" s="1" t="s">
        <v>357</v>
      </c>
      <c r="X73" s="1" t="s">
        <v>58</v>
      </c>
      <c r="Y73" s="1" t="s">
        <v>25</v>
      </c>
      <c r="Z73" s="1"/>
      <c r="AA73" s="1" t="s">
        <v>481</v>
      </c>
      <c r="AB73" s="7">
        <v>44001.37934425439</v>
      </c>
      <c r="AC73" s="1" t="s">
        <v>72</v>
      </c>
      <c r="AD73" s="6">
        <v>160</v>
      </c>
      <c r="AE73" s="5">
        <v>44001</v>
      </c>
      <c r="AF73" s="5">
        <v>44032</v>
      </c>
      <c r="AG73" s="7">
        <v>44032</v>
      </c>
      <c r="AH73" s="1" t="s">
        <v>497</v>
      </c>
    </row>
    <row r="74" spans="1:34" x14ac:dyDescent="0.4">
      <c r="A74" s="2" t="str">
        <f>HYPERLINK("https://my.zakupki.prom.ua/remote/dispatcher/state_purchase_view/17911239", "UA-2020-07-16-000716-c")</f>
        <v>UA-2020-07-16-000716-c</v>
      </c>
      <c r="B74" s="1" t="s">
        <v>256</v>
      </c>
      <c r="C74" s="1" t="s">
        <v>257</v>
      </c>
      <c r="D74" s="1" t="s">
        <v>173</v>
      </c>
      <c r="E74" s="1" t="s">
        <v>353</v>
      </c>
      <c r="F74" s="1" t="s">
        <v>452</v>
      </c>
      <c r="G74" s="1" t="s">
        <v>359</v>
      </c>
      <c r="H74" s="1" t="s">
        <v>90</v>
      </c>
      <c r="I74" s="1" t="s">
        <v>345</v>
      </c>
      <c r="J74" s="1" t="s">
        <v>345</v>
      </c>
      <c r="K74" s="5">
        <v>44028</v>
      </c>
      <c r="L74" s="1" t="s">
        <v>478</v>
      </c>
      <c r="M74" s="4">
        <v>1</v>
      </c>
      <c r="N74" s="6">
        <v>34500</v>
      </c>
      <c r="O74" s="4">
        <v>900</v>
      </c>
      <c r="P74" s="6">
        <v>38.33</v>
      </c>
      <c r="Q74" s="1" t="s">
        <v>501</v>
      </c>
      <c r="R74" s="1" t="s">
        <v>489</v>
      </c>
      <c r="S74" s="1" t="s">
        <v>221</v>
      </c>
      <c r="T74" s="1" t="s">
        <v>452</v>
      </c>
      <c r="U74" s="6">
        <v>34500</v>
      </c>
      <c r="V74" s="6">
        <v>38.333333333333336</v>
      </c>
      <c r="W74" s="1" t="s">
        <v>418</v>
      </c>
      <c r="X74" s="1" t="s">
        <v>97</v>
      </c>
      <c r="Y74" s="1" t="s">
        <v>47</v>
      </c>
      <c r="Z74" s="1"/>
      <c r="AA74" s="1" t="s">
        <v>481</v>
      </c>
      <c r="AB74" s="7">
        <v>44028.404439439379</v>
      </c>
      <c r="AC74" s="1" t="s">
        <v>126</v>
      </c>
      <c r="AD74" s="6">
        <v>34500</v>
      </c>
      <c r="AE74" s="5">
        <v>44027</v>
      </c>
      <c r="AF74" s="5">
        <v>44196</v>
      </c>
      <c r="AG74" s="7">
        <v>44196</v>
      </c>
      <c r="AH74" s="1" t="s">
        <v>497</v>
      </c>
    </row>
    <row r="75" spans="1:34" x14ac:dyDescent="0.4">
      <c r="A75" s="2" t="str">
        <f>HYPERLINK("https://my.zakupki.prom.ua/remote/dispatcher/state_purchase_view/21653061", "UA-2020-12-02-005720-b")</f>
        <v>UA-2020-12-02-005720-b</v>
      </c>
      <c r="B75" s="1" t="s">
        <v>320</v>
      </c>
      <c r="C75" s="1" t="s">
        <v>416</v>
      </c>
      <c r="D75" s="1" t="s">
        <v>205</v>
      </c>
      <c r="E75" s="1" t="s">
        <v>353</v>
      </c>
      <c r="F75" s="1" t="s">
        <v>452</v>
      </c>
      <c r="G75" s="1" t="s">
        <v>359</v>
      </c>
      <c r="H75" s="1" t="s">
        <v>90</v>
      </c>
      <c r="I75" s="1" t="s">
        <v>345</v>
      </c>
      <c r="J75" s="1" t="s">
        <v>345</v>
      </c>
      <c r="K75" s="5">
        <v>44167</v>
      </c>
      <c r="L75" s="1" t="s">
        <v>478</v>
      </c>
      <c r="M75" s="4">
        <v>1</v>
      </c>
      <c r="N75" s="6">
        <v>28082</v>
      </c>
      <c r="O75" s="4">
        <v>1</v>
      </c>
      <c r="P75" s="6">
        <v>28082</v>
      </c>
      <c r="Q75" s="1" t="s">
        <v>493</v>
      </c>
      <c r="R75" s="1" t="s">
        <v>489</v>
      </c>
      <c r="S75" s="1" t="s">
        <v>221</v>
      </c>
      <c r="T75" s="1" t="s">
        <v>379</v>
      </c>
      <c r="U75" s="6">
        <v>28082</v>
      </c>
      <c r="V75" s="6">
        <v>28082</v>
      </c>
      <c r="W75" s="1" t="s">
        <v>234</v>
      </c>
      <c r="X75" s="1" t="s">
        <v>81</v>
      </c>
      <c r="Y75" s="1" t="s">
        <v>31</v>
      </c>
      <c r="Z75" s="1"/>
      <c r="AA75" s="1" t="s">
        <v>481</v>
      </c>
      <c r="AB75" s="7">
        <v>44167.571447494651</v>
      </c>
      <c r="AC75" s="1" t="s">
        <v>86</v>
      </c>
      <c r="AD75" s="6">
        <v>28082</v>
      </c>
      <c r="AE75" s="5">
        <v>44015</v>
      </c>
      <c r="AF75" s="5">
        <v>44196</v>
      </c>
      <c r="AG75" s="7">
        <v>44196</v>
      </c>
      <c r="AH75" s="1" t="s">
        <v>497</v>
      </c>
    </row>
    <row r="76" spans="1:34" x14ac:dyDescent="0.4">
      <c r="A76" s="2" t="str">
        <f>HYPERLINK("https://my.zakupki.prom.ua/remote/dispatcher/state_purchase_view/22469386", "UA-2020-12-21-015590-c")</f>
        <v>UA-2020-12-21-015590-c</v>
      </c>
      <c r="B76" s="1" t="s">
        <v>244</v>
      </c>
      <c r="C76" s="1" t="s">
        <v>460</v>
      </c>
      <c r="D76" s="1" t="s">
        <v>147</v>
      </c>
      <c r="E76" s="1" t="s">
        <v>230</v>
      </c>
      <c r="F76" s="1" t="s">
        <v>452</v>
      </c>
      <c r="G76" s="1" t="s">
        <v>359</v>
      </c>
      <c r="H76" s="1" t="s">
        <v>90</v>
      </c>
      <c r="I76" s="1" t="s">
        <v>345</v>
      </c>
      <c r="J76" s="1" t="s">
        <v>345</v>
      </c>
      <c r="K76" s="5">
        <v>44186</v>
      </c>
      <c r="L76" s="7">
        <v>44207.522777777776</v>
      </c>
      <c r="M76" s="4">
        <v>2</v>
      </c>
      <c r="N76" s="6">
        <v>3963273.8</v>
      </c>
      <c r="O76" s="1" t="s">
        <v>485</v>
      </c>
      <c r="P76" s="1" t="s">
        <v>485</v>
      </c>
      <c r="Q76" s="1" t="s">
        <v>485</v>
      </c>
      <c r="R76" s="6">
        <v>39632.74</v>
      </c>
      <c r="S76" s="1" t="s">
        <v>221</v>
      </c>
      <c r="T76" s="1" t="s">
        <v>452</v>
      </c>
      <c r="U76" s="6">
        <v>3097050</v>
      </c>
      <c r="V76" s="1" t="s">
        <v>485</v>
      </c>
      <c r="W76" s="1" t="s">
        <v>463</v>
      </c>
      <c r="X76" s="1" t="s">
        <v>99</v>
      </c>
      <c r="Y76" s="1" t="s">
        <v>13</v>
      </c>
      <c r="Z76" s="6">
        <v>759923.79999999981</v>
      </c>
      <c r="AA76" s="1" t="s">
        <v>481</v>
      </c>
      <c r="AB76" s="7">
        <v>44229.453036320061</v>
      </c>
      <c r="AC76" s="1" t="s">
        <v>66</v>
      </c>
      <c r="AD76" s="6">
        <v>3203350</v>
      </c>
      <c r="AE76" s="1"/>
      <c r="AF76" s="5">
        <v>44561</v>
      </c>
      <c r="AG76" s="7">
        <v>44561</v>
      </c>
      <c r="AH76" s="1" t="s">
        <v>497</v>
      </c>
    </row>
    <row r="77" spans="1:34" x14ac:dyDescent="0.4">
      <c r="A77" s="2" t="str">
        <f>HYPERLINK("https://my.zakupki.prom.ua/remote/dispatcher/state_purchase_view/17677137", "UA-2020-07-06-005113-a")</f>
        <v>UA-2020-07-06-005113-a</v>
      </c>
      <c r="B77" s="1" t="s">
        <v>280</v>
      </c>
      <c r="C77" s="1" t="s">
        <v>281</v>
      </c>
      <c r="D77" s="1" t="s">
        <v>219</v>
      </c>
      <c r="E77" s="1" t="s">
        <v>353</v>
      </c>
      <c r="F77" s="1" t="s">
        <v>452</v>
      </c>
      <c r="G77" s="1" t="s">
        <v>359</v>
      </c>
      <c r="H77" s="1" t="s">
        <v>90</v>
      </c>
      <c r="I77" s="1" t="s">
        <v>345</v>
      </c>
      <c r="J77" s="1" t="s">
        <v>345</v>
      </c>
      <c r="K77" s="5">
        <v>44018</v>
      </c>
      <c r="L77" s="1" t="s">
        <v>478</v>
      </c>
      <c r="M77" s="4">
        <v>1</v>
      </c>
      <c r="N77" s="6">
        <v>49867.5</v>
      </c>
      <c r="O77" s="4">
        <v>610</v>
      </c>
      <c r="P77" s="6">
        <v>81.75</v>
      </c>
      <c r="Q77" s="1" t="s">
        <v>500</v>
      </c>
      <c r="R77" s="1" t="s">
        <v>489</v>
      </c>
      <c r="S77" s="1" t="s">
        <v>221</v>
      </c>
      <c r="T77" s="1" t="s">
        <v>452</v>
      </c>
      <c r="U77" s="6">
        <v>49867.5</v>
      </c>
      <c r="V77" s="6">
        <v>81.75</v>
      </c>
      <c r="W77" s="1" t="s">
        <v>358</v>
      </c>
      <c r="X77" s="1" t="s">
        <v>134</v>
      </c>
      <c r="Y77" s="1" t="s">
        <v>7</v>
      </c>
      <c r="Z77" s="1"/>
      <c r="AA77" s="1" t="s">
        <v>481</v>
      </c>
      <c r="AB77" s="7">
        <v>44018.632264317857</v>
      </c>
      <c r="AC77" s="1" t="s">
        <v>450</v>
      </c>
      <c r="AD77" s="6">
        <v>49867.5</v>
      </c>
      <c r="AE77" s="5">
        <v>44014</v>
      </c>
      <c r="AF77" s="5">
        <v>44196</v>
      </c>
      <c r="AG77" s="7">
        <v>44196</v>
      </c>
      <c r="AH77" s="1" t="s">
        <v>497</v>
      </c>
    </row>
    <row r="78" spans="1:34" x14ac:dyDescent="0.4">
      <c r="A78" s="2" t="str">
        <f>HYPERLINK("https://my.zakupki.prom.ua/remote/dispatcher/state_purchase_view/21416720", "UA-2020-11-25-003529-c")</f>
        <v>UA-2020-11-25-003529-c</v>
      </c>
      <c r="B78" s="1" t="s">
        <v>337</v>
      </c>
      <c r="C78" s="1" t="s">
        <v>225</v>
      </c>
      <c r="D78" s="1" t="s">
        <v>132</v>
      </c>
      <c r="E78" s="1" t="s">
        <v>353</v>
      </c>
      <c r="F78" s="1" t="s">
        <v>452</v>
      </c>
      <c r="G78" s="1" t="s">
        <v>359</v>
      </c>
      <c r="H78" s="1" t="s">
        <v>90</v>
      </c>
      <c r="I78" s="1" t="s">
        <v>345</v>
      </c>
      <c r="J78" s="1" t="s">
        <v>345</v>
      </c>
      <c r="K78" s="5">
        <v>44160</v>
      </c>
      <c r="L78" s="1" t="s">
        <v>478</v>
      </c>
      <c r="M78" s="4">
        <v>1</v>
      </c>
      <c r="N78" s="6">
        <v>2780</v>
      </c>
      <c r="O78" s="4">
        <v>1</v>
      </c>
      <c r="P78" s="6">
        <v>2780</v>
      </c>
      <c r="Q78" s="1" t="s">
        <v>501</v>
      </c>
      <c r="R78" s="1" t="s">
        <v>489</v>
      </c>
      <c r="S78" s="1" t="s">
        <v>221</v>
      </c>
      <c r="T78" s="1" t="s">
        <v>379</v>
      </c>
      <c r="U78" s="6">
        <v>2780</v>
      </c>
      <c r="V78" s="6">
        <v>2780</v>
      </c>
      <c r="W78" s="1" t="s">
        <v>470</v>
      </c>
      <c r="X78" s="1" t="s">
        <v>127</v>
      </c>
      <c r="Y78" s="1" t="s">
        <v>50</v>
      </c>
      <c r="Z78" s="1"/>
      <c r="AA78" s="1" t="s">
        <v>481</v>
      </c>
      <c r="AB78" s="7">
        <v>44160.451867462209</v>
      </c>
      <c r="AC78" s="1" t="s">
        <v>412</v>
      </c>
      <c r="AD78" s="6">
        <v>2780</v>
      </c>
      <c r="AE78" s="5">
        <v>44155</v>
      </c>
      <c r="AF78" s="5">
        <v>44196</v>
      </c>
      <c r="AG78" s="7">
        <v>44196</v>
      </c>
      <c r="AH78" s="1" t="s">
        <v>497</v>
      </c>
    </row>
    <row r="79" spans="1:34" x14ac:dyDescent="0.4">
      <c r="A79" s="2" t="str">
        <f>HYPERLINK("https://my.zakupki.prom.ua/remote/dispatcher/state_purchase_view/19883602", "UA-2020-10-07-000530-a")</f>
        <v>UA-2020-10-07-000530-a</v>
      </c>
      <c r="B79" s="1" t="s">
        <v>307</v>
      </c>
      <c r="C79" s="1" t="s">
        <v>476</v>
      </c>
      <c r="D79" s="1" t="s">
        <v>168</v>
      </c>
      <c r="E79" s="1" t="s">
        <v>353</v>
      </c>
      <c r="F79" s="1" t="s">
        <v>452</v>
      </c>
      <c r="G79" s="1" t="s">
        <v>359</v>
      </c>
      <c r="H79" s="1" t="s">
        <v>90</v>
      </c>
      <c r="I79" s="1" t="s">
        <v>345</v>
      </c>
      <c r="J79" s="1" t="s">
        <v>345</v>
      </c>
      <c r="K79" s="5">
        <v>44111</v>
      </c>
      <c r="L79" s="1" t="s">
        <v>478</v>
      </c>
      <c r="M79" s="4">
        <v>1</v>
      </c>
      <c r="N79" s="6">
        <v>22361.63</v>
      </c>
      <c r="O79" s="1" t="s">
        <v>485</v>
      </c>
      <c r="P79" s="1" t="s">
        <v>485</v>
      </c>
      <c r="Q79" s="1" t="s">
        <v>485</v>
      </c>
      <c r="R79" s="1" t="s">
        <v>489</v>
      </c>
      <c r="S79" s="1" t="s">
        <v>221</v>
      </c>
      <c r="T79" s="1" t="s">
        <v>452</v>
      </c>
      <c r="U79" s="6">
        <v>22361.63</v>
      </c>
      <c r="V79" s="1" t="s">
        <v>485</v>
      </c>
      <c r="W79" s="1" t="s">
        <v>439</v>
      </c>
      <c r="X79" s="1" t="s">
        <v>118</v>
      </c>
      <c r="Y79" s="1" t="s">
        <v>32</v>
      </c>
      <c r="Z79" s="1"/>
      <c r="AA79" s="1" t="s">
        <v>481</v>
      </c>
      <c r="AB79" s="7">
        <v>44111.380815217242</v>
      </c>
      <c r="AC79" s="1" t="s">
        <v>341</v>
      </c>
      <c r="AD79" s="6">
        <v>22361.63</v>
      </c>
      <c r="AE79" s="5">
        <v>44109</v>
      </c>
      <c r="AF79" s="5">
        <v>44196</v>
      </c>
      <c r="AG79" s="7">
        <v>44196</v>
      </c>
      <c r="AH79" s="1" t="s">
        <v>497</v>
      </c>
    </row>
    <row r="80" spans="1:34" x14ac:dyDescent="0.4">
      <c r="A80" s="2" t="str">
        <f>HYPERLINK("https://my.zakupki.prom.ua/remote/dispatcher/state_purchase_view/20953580", "UA-2020-11-11-001374-a")</f>
        <v>UA-2020-11-11-001374-a</v>
      </c>
      <c r="B80" s="1" t="s">
        <v>283</v>
      </c>
      <c r="C80" s="1" t="s">
        <v>394</v>
      </c>
      <c r="D80" s="1" t="s">
        <v>64</v>
      </c>
      <c r="E80" s="1" t="s">
        <v>353</v>
      </c>
      <c r="F80" s="1" t="s">
        <v>452</v>
      </c>
      <c r="G80" s="1" t="s">
        <v>359</v>
      </c>
      <c r="H80" s="1" t="s">
        <v>90</v>
      </c>
      <c r="I80" s="1" t="s">
        <v>345</v>
      </c>
      <c r="J80" s="1" t="s">
        <v>345</v>
      </c>
      <c r="K80" s="5">
        <v>44146</v>
      </c>
      <c r="L80" s="1" t="s">
        <v>478</v>
      </c>
      <c r="M80" s="4">
        <v>1</v>
      </c>
      <c r="N80" s="6">
        <v>13146.4</v>
      </c>
      <c r="O80" s="4">
        <v>1</v>
      </c>
      <c r="P80" s="6">
        <v>13146.4</v>
      </c>
      <c r="Q80" s="1" t="s">
        <v>493</v>
      </c>
      <c r="R80" s="1" t="s">
        <v>489</v>
      </c>
      <c r="S80" s="1" t="s">
        <v>221</v>
      </c>
      <c r="T80" s="1" t="s">
        <v>452</v>
      </c>
      <c r="U80" s="6">
        <v>13146.4</v>
      </c>
      <c r="V80" s="6">
        <v>13146.4</v>
      </c>
      <c r="W80" s="1" t="s">
        <v>362</v>
      </c>
      <c r="X80" s="1" t="s">
        <v>121</v>
      </c>
      <c r="Y80" s="1" t="s">
        <v>29</v>
      </c>
      <c r="Z80" s="1"/>
      <c r="AA80" s="1" t="s">
        <v>481</v>
      </c>
      <c r="AB80" s="7">
        <v>44146.430036231526</v>
      </c>
      <c r="AC80" s="1" t="s">
        <v>59</v>
      </c>
      <c r="AD80" s="6">
        <v>13146.4</v>
      </c>
      <c r="AE80" s="5">
        <v>44146</v>
      </c>
      <c r="AF80" s="5">
        <v>44227</v>
      </c>
      <c r="AG80" s="7">
        <v>44196</v>
      </c>
      <c r="AH80" s="1" t="s">
        <v>497</v>
      </c>
    </row>
    <row r="81" spans="1:34" x14ac:dyDescent="0.4">
      <c r="A81" s="2" t="str">
        <f>HYPERLINK("https://my.zakupki.prom.ua/remote/dispatcher/state_purchase_view/17342571", "UA-2020-06-18-005074-c")</f>
        <v>UA-2020-06-18-005074-c</v>
      </c>
      <c r="B81" s="1" t="s">
        <v>364</v>
      </c>
      <c r="C81" s="1" t="s">
        <v>364</v>
      </c>
      <c r="D81" s="1" t="s">
        <v>147</v>
      </c>
      <c r="E81" s="1" t="s">
        <v>230</v>
      </c>
      <c r="F81" s="1" t="s">
        <v>452</v>
      </c>
      <c r="G81" s="1" t="s">
        <v>359</v>
      </c>
      <c r="H81" s="1" t="s">
        <v>90</v>
      </c>
      <c r="I81" s="1" t="s">
        <v>345</v>
      </c>
      <c r="J81" s="1" t="s">
        <v>345</v>
      </c>
      <c r="K81" s="5">
        <v>44000</v>
      </c>
      <c r="L81" s="7">
        <v>44018.614282407405</v>
      </c>
      <c r="M81" s="4">
        <v>3</v>
      </c>
      <c r="N81" s="6">
        <v>2355780</v>
      </c>
      <c r="O81" s="4">
        <v>4719</v>
      </c>
      <c r="P81" s="6">
        <v>499.21</v>
      </c>
      <c r="Q81" s="1" t="s">
        <v>501</v>
      </c>
      <c r="R81" s="6">
        <v>23557.8</v>
      </c>
      <c r="S81" s="1" t="s">
        <v>221</v>
      </c>
      <c r="T81" s="1" t="s">
        <v>452</v>
      </c>
      <c r="U81" s="6">
        <v>1818980</v>
      </c>
      <c r="V81" s="6">
        <v>385.45878364060184</v>
      </c>
      <c r="W81" s="1" t="s">
        <v>463</v>
      </c>
      <c r="X81" s="1" t="s">
        <v>99</v>
      </c>
      <c r="Y81" s="1" t="s">
        <v>13</v>
      </c>
      <c r="Z81" s="6">
        <v>536800</v>
      </c>
      <c r="AA81" s="1" t="s">
        <v>481</v>
      </c>
      <c r="AB81" s="7">
        <v>44032.576472676177</v>
      </c>
      <c r="AC81" s="1" t="s">
        <v>146</v>
      </c>
      <c r="AD81" s="6">
        <v>1818980</v>
      </c>
      <c r="AE81" s="1"/>
      <c r="AF81" s="5">
        <v>44196</v>
      </c>
      <c r="AG81" s="7">
        <v>44196</v>
      </c>
      <c r="AH81" s="1" t="s">
        <v>497</v>
      </c>
    </row>
    <row r="82" spans="1:34" x14ac:dyDescent="0.4">
      <c r="A82" s="2" t="str">
        <f>HYPERLINK("https://my.zakupki.prom.ua/remote/dispatcher/state_purchase_view/17430741", "UA-2020-06-23-002503-c")</f>
        <v>UA-2020-06-23-002503-c</v>
      </c>
      <c r="B82" s="1" t="s">
        <v>284</v>
      </c>
      <c r="C82" s="1" t="s">
        <v>285</v>
      </c>
      <c r="D82" s="1" t="s">
        <v>78</v>
      </c>
      <c r="E82" s="1" t="s">
        <v>353</v>
      </c>
      <c r="F82" s="1" t="s">
        <v>452</v>
      </c>
      <c r="G82" s="1" t="s">
        <v>359</v>
      </c>
      <c r="H82" s="1" t="s">
        <v>90</v>
      </c>
      <c r="I82" s="1" t="s">
        <v>345</v>
      </c>
      <c r="J82" s="1" t="s">
        <v>345</v>
      </c>
      <c r="K82" s="5">
        <v>44005</v>
      </c>
      <c r="L82" s="1" t="s">
        <v>478</v>
      </c>
      <c r="M82" s="4">
        <v>1</v>
      </c>
      <c r="N82" s="6">
        <v>33216</v>
      </c>
      <c r="O82" s="4">
        <v>5</v>
      </c>
      <c r="P82" s="6">
        <v>6643.2</v>
      </c>
      <c r="Q82" s="1" t="s">
        <v>501</v>
      </c>
      <c r="R82" s="1" t="s">
        <v>489</v>
      </c>
      <c r="S82" s="1" t="s">
        <v>221</v>
      </c>
      <c r="T82" s="1" t="s">
        <v>379</v>
      </c>
      <c r="U82" s="6">
        <v>33216</v>
      </c>
      <c r="V82" s="6">
        <v>6643.2</v>
      </c>
      <c r="W82" s="1" t="s">
        <v>469</v>
      </c>
      <c r="X82" s="1" t="s">
        <v>109</v>
      </c>
      <c r="Y82" s="1" t="s">
        <v>38</v>
      </c>
      <c r="Z82" s="1"/>
      <c r="AA82" s="1" t="s">
        <v>481</v>
      </c>
      <c r="AB82" s="7">
        <v>44005.473802140696</v>
      </c>
      <c r="AC82" s="1" t="s">
        <v>507</v>
      </c>
      <c r="AD82" s="6">
        <v>33216</v>
      </c>
      <c r="AE82" s="5">
        <v>44001</v>
      </c>
      <c r="AF82" s="5">
        <v>44196</v>
      </c>
      <c r="AG82" s="7">
        <v>44196</v>
      </c>
      <c r="AH82" s="1" t="s">
        <v>497</v>
      </c>
    </row>
    <row r="83" spans="1:34" x14ac:dyDescent="0.4">
      <c r="A83" s="2" t="str">
        <f>HYPERLINK("https://my.zakupki.prom.ua/remote/dispatcher/state_purchase_view/18592015", "UA-2020-08-17-004835-a")</f>
        <v>UA-2020-08-17-004835-a</v>
      </c>
      <c r="B83" s="1" t="s">
        <v>327</v>
      </c>
      <c r="C83" s="1" t="s">
        <v>376</v>
      </c>
      <c r="D83" s="1" t="s">
        <v>211</v>
      </c>
      <c r="E83" s="1" t="s">
        <v>353</v>
      </c>
      <c r="F83" s="1" t="s">
        <v>452</v>
      </c>
      <c r="G83" s="1" t="s">
        <v>359</v>
      </c>
      <c r="H83" s="1" t="s">
        <v>90</v>
      </c>
      <c r="I83" s="1" t="s">
        <v>345</v>
      </c>
      <c r="J83" s="1" t="s">
        <v>456</v>
      </c>
      <c r="K83" s="5">
        <v>44060</v>
      </c>
      <c r="L83" s="1" t="s">
        <v>478</v>
      </c>
      <c r="M83" s="4">
        <v>1</v>
      </c>
      <c r="N83" s="6">
        <v>46240</v>
      </c>
      <c r="O83" s="1" t="s">
        <v>485</v>
      </c>
      <c r="P83" s="1" t="s">
        <v>485</v>
      </c>
      <c r="Q83" s="1" t="s">
        <v>485</v>
      </c>
      <c r="R83" s="1" t="s">
        <v>489</v>
      </c>
      <c r="S83" s="1" t="s">
        <v>221</v>
      </c>
      <c r="T83" s="1" t="s">
        <v>379</v>
      </c>
      <c r="U83" s="6">
        <v>46240</v>
      </c>
      <c r="V83" s="1" t="s">
        <v>485</v>
      </c>
      <c r="W83" s="1" t="s">
        <v>231</v>
      </c>
      <c r="X83" s="1" t="s">
        <v>102</v>
      </c>
      <c r="Y83" s="1" t="s">
        <v>51</v>
      </c>
      <c r="Z83" s="1"/>
      <c r="AA83" s="1" t="s">
        <v>481</v>
      </c>
      <c r="AB83" s="7">
        <v>44060.596365470636</v>
      </c>
      <c r="AC83" s="1" t="s">
        <v>188</v>
      </c>
      <c r="AD83" s="6">
        <v>46240</v>
      </c>
      <c r="AE83" s="5">
        <v>43983</v>
      </c>
      <c r="AF83" s="5">
        <v>44196</v>
      </c>
      <c r="AG83" s="7">
        <v>44196</v>
      </c>
      <c r="AH83" s="1" t="s">
        <v>497</v>
      </c>
    </row>
    <row r="84" spans="1:34" x14ac:dyDescent="0.4">
      <c r="A84" s="2" t="str">
        <f>HYPERLINK("https://my.zakupki.prom.ua/remote/dispatcher/state_purchase_view/17911745", "UA-2020-07-16-000879-c")</f>
        <v>UA-2020-07-16-000879-c</v>
      </c>
      <c r="B84" s="1" t="s">
        <v>251</v>
      </c>
      <c r="C84" s="1" t="s">
        <v>355</v>
      </c>
      <c r="D84" s="1" t="s">
        <v>125</v>
      </c>
      <c r="E84" s="1" t="s">
        <v>353</v>
      </c>
      <c r="F84" s="1" t="s">
        <v>452</v>
      </c>
      <c r="G84" s="1" t="s">
        <v>359</v>
      </c>
      <c r="H84" s="1" t="s">
        <v>90</v>
      </c>
      <c r="I84" s="1" t="s">
        <v>345</v>
      </c>
      <c r="J84" s="1" t="s">
        <v>345</v>
      </c>
      <c r="K84" s="5">
        <v>44028</v>
      </c>
      <c r="L84" s="1" t="s">
        <v>478</v>
      </c>
      <c r="M84" s="4">
        <v>1</v>
      </c>
      <c r="N84" s="6">
        <v>35420</v>
      </c>
      <c r="O84" s="4">
        <v>322</v>
      </c>
      <c r="P84" s="6">
        <v>110</v>
      </c>
      <c r="Q84" s="1" t="s">
        <v>501</v>
      </c>
      <c r="R84" s="1" t="s">
        <v>489</v>
      </c>
      <c r="S84" s="1" t="s">
        <v>221</v>
      </c>
      <c r="T84" s="1" t="s">
        <v>452</v>
      </c>
      <c r="U84" s="6">
        <v>35420</v>
      </c>
      <c r="V84" s="6">
        <v>110</v>
      </c>
      <c r="W84" s="1" t="s">
        <v>418</v>
      </c>
      <c r="X84" s="1" t="s">
        <v>97</v>
      </c>
      <c r="Y84" s="1" t="s">
        <v>47</v>
      </c>
      <c r="Z84" s="1"/>
      <c r="AA84" s="1" t="s">
        <v>481</v>
      </c>
      <c r="AB84" s="7">
        <v>44028.412677890825</v>
      </c>
      <c r="AC84" s="1" t="s">
        <v>123</v>
      </c>
      <c r="AD84" s="6">
        <v>35420</v>
      </c>
      <c r="AE84" s="5">
        <v>44027</v>
      </c>
      <c r="AF84" s="5">
        <v>44196</v>
      </c>
      <c r="AG84" s="7">
        <v>44196</v>
      </c>
      <c r="AH84" s="1" t="s">
        <v>497</v>
      </c>
    </row>
    <row r="85" spans="1:34" x14ac:dyDescent="0.4">
      <c r="A85" s="2" t="str">
        <f>HYPERLINK("https://my.zakupki.prom.ua/remote/dispatcher/state_purchase_view/22018039", "UA-2020-12-10-014162-c")</f>
        <v>UA-2020-12-10-014162-c</v>
      </c>
      <c r="B85" s="1" t="s">
        <v>241</v>
      </c>
      <c r="C85" s="1" t="s">
        <v>398</v>
      </c>
      <c r="D85" s="1" t="s">
        <v>218</v>
      </c>
      <c r="E85" s="1" t="s">
        <v>353</v>
      </c>
      <c r="F85" s="1" t="s">
        <v>452</v>
      </c>
      <c r="G85" s="1" t="s">
        <v>359</v>
      </c>
      <c r="H85" s="1" t="s">
        <v>90</v>
      </c>
      <c r="I85" s="1" t="s">
        <v>345</v>
      </c>
      <c r="J85" s="1" t="s">
        <v>345</v>
      </c>
      <c r="K85" s="5">
        <v>44175</v>
      </c>
      <c r="L85" s="1" t="s">
        <v>478</v>
      </c>
      <c r="M85" s="4">
        <v>1</v>
      </c>
      <c r="N85" s="6">
        <v>2851.5</v>
      </c>
      <c r="O85" s="4">
        <v>330</v>
      </c>
      <c r="P85" s="6">
        <v>8.64</v>
      </c>
      <c r="Q85" s="1" t="s">
        <v>486</v>
      </c>
      <c r="R85" s="1" t="s">
        <v>489</v>
      </c>
      <c r="S85" s="1" t="s">
        <v>221</v>
      </c>
      <c r="T85" s="1" t="s">
        <v>452</v>
      </c>
      <c r="U85" s="6">
        <v>2851.5</v>
      </c>
      <c r="V85" s="6">
        <v>8.6409090909090907</v>
      </c>
      <c r="W85" s="1" t="s">
        <v>357</v>
      </c>
      <c r="X85" s="1" t="s">
        <v>58</v>
      </c>
      <c r="Y85" s="1" t="s">
        <v>24</v>
      </c>
      <c r="Z85" s="1"/>
      <c r="AA85" s="1" t="s">
        <v>481</v>
      </c>
      <c r="AB85" s="7">
        <v>44175.689068055392</v>
      </c>
      <c r="AC85" s="1" t="s">
        <v>76</v>
      </c>
      <c r="AD85" s="6">
        <v>2851.5</v>
      </c>
      <c r="AE85" s="5">
        <v>44044</v>
      </c>
      <c r="AF85" s="5">
        <v>44196</v>
      </c>
      <c r="AG85" s="7">
        <v>44196</v>
      </c>
      <c r="AH85" s="1" t="s">
        <v>497</v>
      </c>
    </row>
    <row r="86" spans="1:34" x14ac:dyDescent="0.4">
      <c r="A86" s="2" t="str">
        <f>HYPERLINK("https://my.zakupki.prom.ua/remote/dispatcher/state_purchase_view/17144727", "UA-2020-06-10-006711-b")</f>
        <v>UA-2020-06-10-006711-b</v>
      </c>
      <c r="B86" s="1" t="s">
        <v>334</v>
      </c>
      <c r="C86" s="1" t="s">
        <v>494</v>
      </c>
      <c r="D86" s="1" t="s">
        <v>220</v>
      </c>
      <c r="E86" s="1" t="s">
        <v>353</v>
      </c>
      <c r="F86" s="1" t="s">
        <v>452</v>
      </c>
      <c r="G86" s="1" t="s">
        <v>359</v>
      </c>
      <c r="H86" s="1" t="s">
        <v>90</v>
      </c>
      <c r="I86" s="1" t="s">
        <v>345</v>
      </c>
      <c r="J86" s="1" t="s">
        <v>345</v>
      </c>
      <c r="K86" s="5">
        <v>43992</v>
      </c>
      <c r="L86" s="1" t="s">
        <v>478</v>
      </c>
      <c r="M86" s="4">
        <v>1</v>
      </c>
      <c r="N86" s="6">
        <v>12000</v>
      </c>
      <c r="O86" s="4">
        <v>1</v>
      </c>
      <c r="P86" s="6">
        <v>12000</v>
      </c>
      <c r="Q86" s="1" t="s">
        <v>501</v>
      </c>
      <c r="R86" s="1" t="s">
        <v>489</v>
      </c>
      <c r="S86" s="1" t="s">
        <v>221</v>
      </c>
      <c r="T86" s="1" t="s">
        <v>379</v>
      </c>
      <c r="U86" s="6">
        <v>12000</v>
      </c>
      <c r="V86" s="6">
        <v>12000</v>
      </c>
      <c r="W86" s="1" t="s">
        <v>388</v>
      </c>
      <c r="X86" s="1" t="s">
        <v>96</v>
      </c>
      <c r="Y86" s="1" t="s">
        <v>6</v>
      </c>
      <c r="Z86" s="1"/>
      <c r="AA86" s="1" t="s">
        <v>481</v>
      </c>
      <c r="AB86" s="7">
        <v>43992.65864315581</v>
      </c>
      <c r="AC86" s="1" t="s">
        <v>511</v>
      </c>
      <c r="AD86" s="6">
        <v>12000</v>
      </c>
      <c r="AE86" s="5">
        <v>43991</v>
      </c>
      <c r="AF86" s="5">
        <v>44196</v>
      </c>
      <c r="AG86" s="7">
        <v>44196</v>
      </c>
      <c r="AH86" s="1" t="s">
        <v>497</v>
      </c>
    </row>
    <row r="87" spans="1:34" x14ac:dyDescent="0.4">
      <c r="A87" s="2" t="str">
        <f>HYPERLINK("https://my.zakupki.prom.ua/remote/dispatcher/state_purchase_view/17409632", "UA-2020-06-22-005596-c")</f>
        <v>UA-2020-06-22-005596-c</v>
      </c>
      <c r="B87" s="1" t="s">
        <v>239</v>
      </c>
      <c r="C87" s="1" t="s">
        <v>238</v>
      </c>
      <c r="D87" s="1" t="s">
        <v>204</v>
      </c>
      <c r="E87" s="1" t="s">
        <v>353</v>
      </c>
      <c r="F87" s="1" t="s">
        <v>452</v>
      </c>
      <c r="G87" s="1" t="s">
        <v>359</v>
      </c>
      <c r="H87" s="1" t="s">
        <v>90</v>
      </c>
      <c r="I87" s="1" t="s">
        <v>345</v>
      </c>
      <c r="J87" s="1" t="s">
        <v>345</v>
      </c>
      <c r="K87" s="5">
        <v>44004</v>
      </c>
      <c r="L87" s="1" t="s">
        <v>478</v>
      </c>
      <c r="M87" s="4">
        <v>1</v>
      </c>
      <c r="N87" s="6">
        <v>2900</v>
      </c>
      <c r="O87" s="4">
        <v>1</v>
      </c>
      <c r="P87" s="6">
        <v>2900</v>
      </c>
      <c r="Q87" s="1" t="s">
        <v>493</v>
      </c>
      <c r="R87" s="1" t="s">
        <v>489</v>
      </c>
      <c r="S87" s="1" t="s">
        <v>221</v>
      </c>
      <c r="T87" s="1" t="s">
        <v>452</v>
      </c>
      <c r="U87" s="6">
        <v>2900</v>
      </c>
      <c r="V87" s="6">
        <v>2900</v>
      </c>
      <c r="W87" s="1" t="s">
        <v>447</v>
      </c>
      <c r="X87" s="1" t="s">
        <v>108</v>
      </c>
      <c r="Y87" s="1" t="s">
        <v>37</v>
      </c>
      <c r="Z87" s="1"/>
      <c r="AA87" s="1" t="s">
        <v>481</v>
      </c>
      <c r="AB87" s="7">
        <v>44004.625959663696</v>
      </c>
      <c r="AC87" s="1" t="s">
        <v>514</v>
      </c>
      <c r="AD87" s="6">
        <v>2900</v>
      </c>
      <c r="AE87" s="5">
        <v>44004</v>
      </c>
      <c r="AF87" s="5">
        <v>44196</v>
      </c>
      <c r="AG87" s="7">
        <v>44196</v>
      </c>
      <c r="AH87" s="1" t="s">
        <v>497</v>
      </c>
    </row>
    <row r="88" spans="1:34" x14ac:dyDescent="0.4">
      <c r="A88" s="2" t="str">
        <f>HYPERLINK("https://my.zakupki.prom.ua/remote/dispatcher/state_purchase_view/18039421", "UA-2020-07-22-003659-b")</f>
        <v>UA-2020-07-22-003659-b</v>
      </c>
      <c r="B88" s="1" t="s">
        <v>308</v>
      </c>
      <c r="C88" s="1" t="s">
        <v>308</v>
      </c>
      <c r="D88" s="1" t="s">
        <v>170</v>
      </c>
      <c r="E88" s="1" t="s">
        <v>353</v>
      </c>
      <c r="F88" s="1" t="s">
        <v>452</v>
      </c>
      <c r="G88" s="1" t="s">
        <v>359</v>
      </c>
      <c r="H88" s="1" t="s">
        <v>90</v>
      </c>
      <c r="I88" s="1" t="s">
        <v>345</v>
      </c>
      <c r="J88" s="1" t="s">
        <v>345</v>
      </c>
      <c r="K88" s="5">
        <v>44034</v>
      </c>
      <c r="L88" s="1" t="s">
        <v>478</v>
      </c>
      <c r="M88" s="4">
        <v>1</v>
      </c>
      <c r="N88" s="6">
        <v>2940</v>
      </c>
      <c r="O88" s="4">
        <v>70</v>
      </c>
      <c r="P88" s="6">
        <v>42</v>
      </c>
      <c r="Q88" s="1" t="s">
        <v>484</v>
      </c>
      <c r="R88" s="1" t="s">
        <v>489</v>
      </c>
      <c r="S88" s="1" t="s">
        <v>221</v>
      </c>
      <c r="T88" s="1" t="s">
        <v>452</v>
      </c>
      <c r="U88" s="6">
        <v>2940</v>
      </c>
      <c r="V88" s="6">
        <v>42</v>
      </c>
      <c r="W88" s="1" t="s">
        <v>418</v>
      </c>
      <c r="X88" s="1" t="s">
        <v>97</v>
      </c>
      <c r="Y88" s="1" t="s">
        <v>47</v>
      </c>
      <c r="Z88" s="1"/>
      <c r="AA88" s="1" t="s">
        <v>481</v>
      </c>
      <c r="AB88" s="7">
        <v>44034.542132831033</v>
      </c>
      <c r="AC88" s="1" t="s">
        <v>159</v>
      </c>
      <c r="AD88" s="6">
        <v>2940</v>
      </c>
      <c r="AE88" s="5">
        <v>44032</v>
      </c>
      <c r="AF88" s="5">
        <v>44196</v>
      </c>
      <c r="AG88" s="7">
        <v>44196</v>
      </c>
      <c r="AH88" s="1" t="s">
        <v>497</v>
      </c>
    </row>
    <row r="89" spans="1:34" x14ac:dyDescent="0.4">
      <c r="A89" s="2" t="str">
        <f>HYPERLINK("https://my.zakupki.prom.ua/remote/dispatcher/state_purchase_view/22331032", "UA-2020-12-17-014861-c")</f>
        <v>UA-2020-12-17-014861-c</v>
      </c>
      <c r="B89" s="1" t="s">
        <v>364</v>
      </c>
      <c r="C89" s="1" t="s">
        <v>461</v>
      </c>
      <c r="D89" s="1" t="s">
        <v>147</v>
      </c>
      <c r="E89" s="1" t="s">
        <v>230</v>
      </c>
      <c r="F89" s="1" t="s">
        <v>379</v>
      </c>
      <c r="G89" s="1" t="s">
        <v>359</v>
      </c>
      <c r="H89" s="1" t="s">
        <v>90</v>
      </c>
      <c r="I89" s="1" t="s">
        <v>345</v>
      </c>
      <c r="J89" s="1" t="s">
        <v>345</v>
      </c>
      <c r="K89" s="5">
        <v>44182</v>
      </c>
      <c r="L89" s="1" t="s">
        <v>479</v>
      </c>
      <c r="M89" s="4">
        <v>0</v>
      </c>
      <c r="N89" s="6">
        <v>3963273.81</v>
      </c>
      <c r="O89" s="1" t="s">
        <v>485</v>
      </c>
      <c r="P89" s="1" t="s">
        <v>485</v>
      </c>
      <c r="Q89" s="1" t="s">
        <v>485</v>
      </c>
      <c r="R89" s="6">
        <v>39632.74</v>
      </c>
      <c r="S89" s="1" t="s">
        <v>221</v>
      </c>
      <c r="T89" s="1" t="s">
        <v>452</v>
      </c>
      <c r="U89" s="1"/>
      <c r="V89" s="1" t="s">
        <v>485</v>
      </c>
      <c r="W89" s="1"/>
      <c r="X89" s="1"/>
      <c r="Y89" s="1"/>
      <c r="Z89" s="1"/>
      <c r="AA89" s="1" t="s">
        <v>498</v>
      </c>
      <c r="AB89" s="7">
        <v>44193.00017041689</v>
      </c>
      <c r="AC89" s="1"/>
      <c r="AD89" s="1"/>
      <c r="AE89" s="1"/>
      <c r="AF89" s="5">
        <v>44561</v>
      </c>
      <c r="AG89" s="1"/>
      <c r="AH89" s="1"/>
    </row>
    <row r="90" spans="1:34" x14ac:dyDescent="0.4">
      <c r="A90" s="2" t="str">
        <f>HYPERLINK("https://my.zakupki.prom.ua/remote/dispatcher/state_purchase_view/17178247", "UA-2020-06-11-004971-b")</f>
        <v>UA-2020-06-11-004971-b</v>
      </c>
      <c r="B90" s="1" t="s">
        <v>240</v>
      </c>
      <c r="C90" s="1" t="s">
        <v>405</v>
      </c>
      <c r="D90" s="1" t="s">
        <v>212</v>
      </c>
      <c r="E90" s="1" t="s">
        <v>353</v>
      </c>
      <c r="F90" s="1" t="s">
        <v>452</v>
      </c>
      <c r="G90" s="1" t="s">
        <v>359</v>
      </c>
      <c r="H90" s="1" t="s">
        <v>90</v>
      </c>
      <c r="I90" s="1" t="s">
        <v>345</v>
      </c>
      <c r="J90" s="1" t="s">
        <v>345</v>
      </c>
      <c r="K90" s="5">
        <v>43993</v>
      </c>
      <c r="L90" s="1" t="s">
        <v>478</v>
      </c>
      <c r="M90" s="4">
        <v>1</v>
      </c>
      <c r="N90" s="6">
        <v>1243.79</v>
      </c>
      <c r="O90" s="4">
        <v>7</v>
      </c>
      <c r="P90" s="6">
        <v>177.68</v>
      </c>
      <c r="Q90" s="1" t="s">
        <v>493</v>
      </c>
      <c r="R90" s="1" t="s">
        <v>489</v>
      </c>
      <c r="S90" s="1" t="s">
        <v>221</v>
      </c>
      <c r="T90" s="1" t="s">
        <v>452</v>
      </c>
      <c r="U90" s="6">
        <v>1243.79</v>
      </c>
      <c r="V90" s="6">
        <v>177.68428571428572</v>
      </c>
      <c r="W90" s="1" t="s">
        <v>340</v>
      </c>
      <c r="X90" s="1" t="s">
        <v>100</v>
      </c>
      <c r="Y90" s="1" t="s">
        <v>22</v>
      </c>
      <c r="Z90" s="1"/>
      <c r="AA90" s="1" t="s">
        <v>481</v>
      </c>
      <c r="AB90" s="7">
        <v>43993.590600523588</v>
      </c>
      <c r="AC90" s="1" t="s">
        <v>339</v>
      </c>
      <c r="AD90" s="6">
        <v>1243.79</v>
      </c>
      <c r="AE90" s="5">
        <v>43992</v>
      </c>
      <c r="AF90" s="5">
        <v>44196</v>
      </c>
      <c r="AG90" s="7">
        <v>44196</v>
      </c>
      <c r="AH90" s="1" t="s">
        <v>497</v>
      </c>
    </row>
    <row r="91" spans="1:34" x14ac:dyDescent="0.4">
      <c r="A91" s="2" t="str">
        <f>HYPERLINK("https://my.zakupki.prom.ua/remote/dispatcher/state_purchase_view/17410652", "UA-2020-06-22-005823-c")</f>
        <v>UA-2020-06-22-005823-c</v>
      </c>
      <c r="B91" s="1" t="s">
        <v>236</v>
      </c>
      <c r="C91" s="1" t="s">
        <v>237</v>
      </c>
      <c r="D91" s="1" t="s">
        <v>203</v>
      </c>
      <c r="E91" s="1" t="s">
        <v>353</v>
      </c>
      <c r="F91" s="1" t="s">
        <v>452</v>
      </c>
      <c r="G91" s="1" t="s">
        <v>359</v>
      </c>
      <c r="H91" s="1" t="s">
        <v>90</v>
      </c>
      <c r="I91" s="1" t="s">
        <v>345</v>
      </c>
      <c r="J91" s="1" t="s">
        <v>345</v>
      </c>
      <c r="K91" s="5">
        <v>44004</v>
      </c>
      <c r="L91" s="1" t="s">
        <v>478</v>
      </c>
      <c r="M91" s="4">
        <v>1</v>
      </c>
      <c r="N91" s="6">
        <v>2900</v>
      </c>
      <c r="O91" s="4">
        <v>1</v>
      </c>
      <c r="P91" s="6">
        <v>2900</v>
      </c>
      <c r="Q91" s="1" t="s">
        <v>493</v>
      </c>
      <c r="R91" s="1" t="s">
        <v>489</v>
      </c>
      <c r="S91" s="1" t="s">
        <v>221</v>
      </c>
      <c r="T91" s="1" t="s">
        <v>452</v>
      </c>
      <c r="U91" s="6">
        <v>2900</v>
      </c>
      <c r="V91" s="6">
        <v>2900</v>
      </c>
      <c r="W91" s="1" t="s">
        <v>448</v>
      </c>
      <c r="X91" s="1" t="s">
        <v>108</v>
      </c>
      <c r="Y91" s="1" t="s">
        <v>37</v>
      </c>
      <c r="Z91" s="1"/>
      <c r="AA91" s="1" t="s">
        <v>481</v>
      </c>
      <c r="AB91" s="7">
        <v>44004.63302288884</v>
      </c>
      <c r="AC91" s="1" t="s">
        <v>515</v>
      </c>
      <c r="AD91" s="6">
        <v>2900</v>
      </c>
      <c r="AE91" s="5">
        <v>44004</v>
      </c>
      <c r="AF91" s="5">
        <v>44196</v>
      </c>
      <c r="AG91" s="7">
        <v>44196</v>
      </c>
      <c r="AH91" s="1" t="s">
        <v>497</v>
      </c>
    </row>
    <row r="92" spans="1:34" x14ac:dyDescent="0.4">
      <c r="A92" s="2" t="str">
        <f>HYPERLINK("https://my.zakupki.prom.ua/remote/dispatcher/state_purchase_view/18231203", "UA-2020-07-31-000111-c")</f>
        <v>UA-2020-07-31-000111-c</v>
      </c>
      <c r="B92" s="1" t="s">
        <v>312</v>
      </c>
      <c r="C92" s="1" t="s">
        <v>313</v>
      </c>
      <c r="D92" s="1" t="s">
        <v>182</v>
      </c>
      <c r="E92" s="1" t="s">
        <v>353</v>
      </c>
      <c r="F92" s="1" t="s">
        <v>452</v>
      </c>
      <c r="G92" s="1" t="s">
        <v>359</v>
      </c>
      <c r="H92" s="1" t="s">
        <v>90</v>
      </c>
      <c r="I92" s="1" t="s">
        <v>345</v>
      </c>
      <c r="J92" s="1" t="s">
        <v>345</v>
      </c>
      <c r="K92" s="5">
        <v>44043</v>
      </c>
      <c r="L92" s="1" t="s">
        <v>478</v>
      </c>
      <c r="M92" s="4">
        <v>1</v>
      </c>
      <c r="N92" s="6">
        <v>49720</v>
      </c>
      <c r="O92" s="4">
        <v>132</v>
      </c>
      <c r="P92" s="6">
        <v>376.67</v>
      </c>
      <c r="Q92" s="1" t="s">
        <v>493</v>
      </c>
      <c r="R92" s="1" t="s">
        <v>489</v>
      </c>
      <c r="S92" s="1" t="s">
        <v>221</v>
      </c>
      <c r="T92" s="1" t="s">
        <v>379</v>
      </c>
      <c r="U92" s="6">
        <v>49720</v>
      </c>
      <c r="V92" s="6">
        <v>376.66666666666669</v>
      </c>
      <c r="W92" s="1" t="s">
        <v>231</v>
      </c>
      <c r="X92" s="1" t="s">
        <v>102</v>
      </c>
      <c r="Y92" s="1" t="s">
        <v>51</v>
      </c>
      <c r="Z92" s="1"/>
      <c r="AA92" s="1" t="s">
        <v>481</v>
      </c>
      <c r="AB92" s="7">
        <v>44043.357194069249</v>
      </c>
      <c r="AC92" s="1" t="s">
        <v>177</v>
      </c>
      <c r="AD92" s="6">
        <v>49720</v>
      </c>
      <c r="AE92" s="5">
        <v>43983</v>
      </c>
      <c r="AF92" s="5">
        <v>44196</v>
      </c>
      <c r="AG92" s="7">
        <v>44196</v>
      </c>
      <c r="AH92" s="1" t="s">
        <v>497</v>
      </c>
    </row>
    <row r="93" spans="1:34" x14ac:dyDescent="0.4">
      <c r="A93" s="2" t="str">
        <f>HYPERLINK("https://my.zakupki.prom.ua/remote/dispatcher/state_purchase_view/20914173", "UA-2020-11-10-001550-c")</f>
        <v>UA-2020-11-10-001550-c</v>
      </c>
      <c r="B93" s="1" t="s">
        <v>326</v>
      </c>
      <c r="C93" s="1" t="s">
        <v>349</v>
      </c>
      <c r="D93" s="1" t="s">
        <v>210</v>
      </c>
      <c r="E93" s="1" t="s">
        <v>353</v>
      </c>
      <c r="F93" s="1" t="s">
        <v>452</v>
      </c>
      <c r="G93" s="1" t="s">
        <v>359</v>
      </c>
      <c r="H93" s="1" t="s">
        <v>90</v>
      </c>
      <c r="I93" s="1" t="s">
        <v>345</v>
      </c>
      <c r="J93" s="1" t="s">
        <v>345</v>
      </c>
      <c r="K93" s="5">
        <v>44145</v>
      </c>
      <c r="L93" s="1" t="s">
        <v>478</v>
      </c>
      <c r="M93" s="4">
        <v>1</v>
      </c>
      <c r="N93" s="6">
        <v>400</v>
      </c>
      <c r="O93" s="4">
        <v>1</v>
      </c>
      <c r="P93" s="6">
        <v>400</v>
      </c>
      <c r="Q93" s="1" t="s">
        <v>493</v>
      </c>
      <c r="R93" s="1" t="s">
        <v>489</v>
      </c>
      <c r="S93" s="1" t="s">
        <v>221</v>
      </c>
      <c r="T93" s="1" t="s">
        <v>452</v>
      </c>
      <c r="U93" s="6">
        <v>400</v>
      </c>
      <c r="V93" s="6">
        <v>400</v>
      </c>
      <c r="W93" s="1" t="s">
        <v>389</v>
      </c>
      <c r="X93" s="1" t="s">
        <v>89</v>
      </c>
      <c r="Y93" s="1" t="s">
        <v>40</v>
      </c>
      <c r="Z93" s="1"/>
      <c r="AA93" s="1" t="s">
        <v>481</v>
      </c>
      <c r="AB93" s="7">
        <v>44145.428084350744</v>
      </c>
      <c r="AC93" s="1" t="s">
        <v>68</v>
      </c>
      <c r="AD93" s="6">
        <v>400</v>
      </c>
      <c r="AE93" s="5">
        <v>44145</v>
      </c>
      <c r="AF93" s="5">
        <v>44196</v>
      </c>
      <c r="AG93" s="7">
        <v>44196</v>
      </c>
      <c r="AH93" s="1" t="s">
        <v>497</v>
      </c>
    </row>
  </sheetData>
  <autoFilter ref="A1:AH93" xr:uid="{00000000-0009-0000-0000-000000000000}"/>
  <hyperlinks>
    <hyperlink ref="A2" r:id="rId1" display="https://my.zakupki.prom.ua/remote/dispatcher/state_purchase_view/22012158" xr:uid="{00000000-0004-0000-0000-000008000000}"/>
    <hyperlink ref="A3" r:id="rId2" display="https://my.zakupki.prom.ua/remote/dispatcher/state_purchase_view/22725655" xr:uid="{00000000-0004-0000-0000-00000A000000}"/>
    <hyperlink ref="A4" r:id="rId3" display="https://my.zakupki.prom.ua/remote/dispatcher/state_purchase_view/22747859" xr:uid="{00000000-0004-0000-0000-00000B000000}"/>
    <hyperlink ref="A5" r:id="rId4" display="https://my.zakupki.prom.ua/remote/dispatcher/state_purchase_view/18104444" xr:uid="{00000000-0004-0000-0000-000014000000}"/>
    <hyperlink ref="A6" r:id="rId5" display="https://my.zakupki.prom.ua/remote/dispatcher/state_purchase_view/18553382" xr:uid="{00000000-0004-0000-0000-000015000000}"/>
    <hyperlink ref="A7" r:id="rId6" display="https://my.zakupki.prom.ua/remote/dispatcher/state_purchase_view/18291809" xr:uid="{00000000-0004-0000-0000-000016000000}"/>
    <hyperlink ref="A8" r:id="rId7" display="https://my.zakupki.prom.ua/remote/dispatcher/state_purchase_view/18227915" xr:uid="{00000000-0004-0000-0000-000017000000}"/>
    <hyperlink ref="A9" r:id="rId8" display="https://my.zakupki.prom.ua/remote/dispatcher/state_purchase_view/21910924" xr:uid="{00000000-0004-0000-0000-00001C000000}"/>
    <hyperlink ref="A10" r:id="rId9" display="https://my.zakupki.prom.ua/remote/dispatcher/state_purchase_view/21431676" xr:uid="{00000000-0004-0000-0000-00001D000000}"/>
    <hyperlink ref="A11" r:id="rId10" display="https://my.zakupki.prom.ua/remote/dispatcher/state_purchase_view/22834128" xr:uid="{00000000-0004-0000-0000-00001E000000}"/>
    <hyperlink ref="A12" r:id="rId11" display="https://my.zakupki.prom.ua/remote/dispatcher/state_purchase_view/21219765" xr:uid="{00000000-0004-0000-0000-000020000000}"/>
    <hyperlink ref="A13" r:id="rId12" display="https://my.zakupki.prom.ua/remote/dispatcher/state_purchase_view/17446730" xr:uid="{00000000-0004-0000-0000-000021000000}"/>
    <hyperlink ref="A14" r:id="rId13" display="https://my.zakupki.prom.ua/remote/dispatcher/state_purchase_view/17309164" xr:uid="{00000000-0004-0000-0000-000022000000}"/>
    <hyperlink ref="A15" r:id="rId14" display="https://my.zakupki.prom.ua/remote/dispatcher/state_purchase_view/17635012" xr:uid="{00000000-0004-0000-0000-000027000000}"/>
    <hyperlink ref="A16" r:id="rId15" display="https://my.zakupki.prom.ua/remote/dispatcher/state_purchase_view/17677860" xr:uid="{00000000-0004-0000-0000-000028000000}"/>
    <hyperlink ref="A17" r:id="rId16" display="https://my.zakupki.prom.ua/remote/dispatcher/state_purchase_view/19721958" xr:uid="{00000000-0004-0000-0000-000029000000}"/>
    <hyperlink ref="A18" r:id="rId17" display="https://my.zakupki.prom.ua/remote/dispatcher/state_purchase_view/22752034" xr:uid="{00000000-0004-0000-0000-00002E000000}"/>
    <hyperlink ref="A19" r:id="rId18" display="https://my.zakupki.prom.ua/remote/dispatcher/state_purchase_view/17783306" xr:uid="{00000000-0004-0000-0000-00003C000000}"/>
    <hyperlink ref="A20" r:id="rId19" display="https://my.zakupki.prom.ua/remote/dispatcher/state_purchase_view/18443942" xr:uid="{00000000-0004-0000-0000-00003D000000}"/>
    <hyperlink ref="A21" r:id="rId20" display="https://my.zakupki.prom.ua/remote/dispatcher/state_purchase_view/19672945" xr:uid="{00000000-0004-0000-0000-00003F000000}"/>
    <hyperlink ref="A22" r:id="rId21" display="https://my.zakupki.prom.ua/remote/dispatcher/state_purchase_view/22426840" xr:uid="{00000000-0004-0000-0000-000044000000}"/>
    <hyperlink ref="A23" r:id="rId22" display="https://my.zakupki.prom.ua/remote/dispatcher/state_purchase_view/22124267" xr:uid="{00000000-0004-0000-0000-000045000000}"/>
    <hyperlink ref="A24" r:id="rId23" display="https://my.zakupki.prom.ua/remote/dispatcher/state_purchase_view/17111196" xr:uid="{00000000-0004-0000-0000-000051000000}"/>
    <hyperlink ref="A25" r:id="rId24" display="https://my.zakupki.prom.ua/remote/dispatcher/state_purchase_view/18090045" xr:uid="{00000000-0004-0000-0000-000052000000}"/>
    <hyperlink ref="A26" r:id="rId25" display="https://my.zakupki.prom.ua/remote/dispatcher/state_purchase_view/18027359" xr:uid="{00000000-0004-0000-0000-000053000000}"/>
    <hyperlink ref="A27" r:id="rId26" display="https://my.zakupki.prom.ua/remote/dispatcher/state_purchase_view/17665506" xr:uid="{00000000-0004-0000-0000-000054000000}"/>
    <hyperlink ref="A28" r:id="rId27" display="https://my.zakupki.prom.ua/remote/dispatcher/state_purchase_view/21415550" xr:uid="{00000000-0004-0000-0000-000055000000}"/>
    <hyperlink ref="A29" r:id="rId28" display="https://my.zakupki.prom.ua/remote/dispatcher/state_purchase_view/21414771" xr:uid="{00000000-0004-0000-0000-000056000000}"/>
    <hyperlink ref="A30" r:id="rId29" display="https://my.zakupki.prom.ua/remote/dispatcher/state_purchase_view/21430980" xr:uid="{00000000-0004-0000-0000-000057000000}"/>
    <hyperlink ref="A31" r:id="rId30" display="https://my.zakupki.prom.ua/remote/dispatcher/state_purchase_view/17928196" xr:uid="{00000000-0004-0000-0000-000069000000}"/>
    <hyperlink ref="A32" r:id="rId31" display="https://my.zakupki.prom.ua/remote/dispatcher/state_purchase_view/18198552" xr:uid="{00000000-0004-0000-0000-00006A000000}"/>
    <hyperlink ref="A33" r:id="rId32" display="https://my.zakupki.prom.ua/remote/dispatcher/state_purchase_view/18026061" xr:uid="{00000000-0004-0000-0000-00006B000000}"/>
    <hyperlink ref="A34" r:id="rId33" display="https://my.zakupki.prom.ua/remote/dispatcher/state_purchase_view/17617725" xr:uid="{00000000-0004-0000-0000-000078000000}"/>
    <hyperlink ref="A35" r:id="rId34" display="https://my.zakupki.prom.ua/remote/dispatcher/state_purchase_view/17761049" xr:uid="{00000000-0004-0000-0000-000079000000}"/>
    <hyperlink ref="A36" r:id="rId35" display="https://my.zakupki.prom.ua/remote/dispatcher/state_purchase_view/17833146" xr:uid="{00000000-0004-0000-0000-00007A000000}"/>
    <hyperlink ref="A37" r:id="rId36" display="https://my.zakupki.prom.ua/remote/dispatcher/state_purchase_view/18039974" xr:uid="{00000000-0004-0000-0000-000081000000}"/>
    <hyperlink ref="A38" r:id="rId37" display="https://my.zakupki.prom.ua/remote/dispatcher/state_purchase_view/17143981" xr:uid="{00000000-0004-0000-0000-000082000000}"/>
    <hyperlink ref="A39" r:id="rId38" display="https://my.zakupki.prom.ua/remote/dispatcher/state_purchase_view/19450557" xr:uid="{00000000-0004-0000-0000-000083000000}"/>
    <hyperlink ref="A40" r:id="rId39" display="https://my.zakupki.prom.ua/remote/dispatcher/state_purchase_view/22016188" xr:uid="{00000000-0004-0000-0000-000085000000}"/>
    <hyperlink ref="A41" r:id="rId40" display="https://my.zakupki.prom.ua/remote/dispatcher/state_purchase_view/20920069" xr:uid="{00000000-0004-0000-0000-000086000000}"/>
    <hyperlink ref="A42" r:id="rId41" display="https://my.zakupki.prom.ua/remote/dispatcher/state_purchase_view/17821893" xr:uid="{00000000-0004-0000-0000-00008B000000}"/>
    <hyperlink ref="A43" r:id="rId42" display="https://my.zakupki.prom.ua/remote/dispatcher/state_purchase_view/18069723" xr:uid="{00000000-0004-0000-0000-000091000000}"/>
    <hyperlink ref="A44" r:id="rId43" display="https://my.zakupki.prom.ua/remote/dispatcher/state_purchase_view/22480348" xr:uid="{00000000-0004-0000-0000-000093000000}"/>
    <hyperlink ref="A45" r:id="rId44" display="https://my.zakupki.prom.ua/remote/dispatcher/state_purchase_view/21435305" xr:uid="{00000000-0004-0000-0000-000094000000}"/>
    <hyperlink ref="A46" r:id="rId45" display="https://my.zakupki.prom.ua/remote/dispatcher/state_purchase_view/22542595" xr:uid="{00000000-0004-0000-0000-000095000000}"/>
    <hyperlink ref="A47" r:id="rId46" display="https://my.zakupki.prom.ua/remote/dispatcher/state_purchase_view/22428183" xr:uid="{00000000-0004-0000-0000-000097000000}"/>
    <hyperlink ref="A48" r:id="rId47" display="https://my.zakupki.prom.ua/remote/dispatcher/state_purchase_view/17290667" xr:uid="{00000000-0004-0000-0000-0000A1000000}"/>
    <hyperlink ref="A49" r:id="rId48" display="https://my.zakupki.prom.ua/remote/dispatcher/state_purchase_view/17358904" xr:uid="{00000000-0004-0000-0000-0000A2000000}"/>
    <hyperlink ref="A50" r:id="rId49" display="https://my.zakupki.prom.ua/remote/dispatcher/state_purchase_view/17509758" xr:uid="{00000000-0004-0000-0000-0000A3000000}"/>
    <hyperlink ref="A51" r:id="rId50" display="https://my.zakupki.prom.ua/remote/dispatcher/state_purchase_view/18312772" xr:uid="{00000000-0004-0000-0000-0000A4000000}"/>
    <hyperlink ref="A52" r:id="rId51" display="https://my.zakupki.prom.ua/remote/dispatcher/state_purchase_view/17013394" xr:uid="{00000000-0004-0000-0000-0000A5000000}"/>
    <hyperlink ref="A53" r:id="rId52" display="https://my.zakupki.prom.ua/remote/dispatcher/state_purchase_view/19773552" xr:uid="{00000000-0004-0000-0000-0000A6000000}"/>
    <hyperlink ref="A54" r:id="rId53" display="https://my.zakupki.prom.ua/remote/dispatcher/state_purchase_view/22716364" xr:uid="{00000000-0004-0000-0000-0000A9000000}"/>
    <hyperlink ref="A55" r:id="rId54" display="https://my.zakupki.prom.ua/remote/dispatcher/state_purchase_view/22288450" xr:uid="{00000000-0004-0000-0000-0000AA000000}"/>
    <hyperlink ref="A56" r:id="rId55" display="https://my.zakupki.prom.ua/remote/dispatcher/state_purchase_view/20022386" xr:uid="{00000000-0004-0000-0000-0000AB000000}"/>
    <hyperlink ref="A57" r:id="rId56" display="https://my.zakupki.prom.ua/remote/dispatcher/state_purchase_view/21438820" xr:uid="{00000000-0004-0000-0000-0000AC000000}"/>
    <hyperlink ref="A58" r:id="rId57" display="https://my.zakupki.prom.ua/remote/dispatcher/state_purchase_view/22758105" xr:uid="{00000000-0004-0000-0000-0000AD000000}"/>
    <hyperlink ref="A59" r:id="rId58" display="https://my.zakupki.prom.ua/remote/dispatcher/state_purchase_view/16823590" xr:uid="{00000000-0004-0000-0000-0000BC000000}"/>
    <hyperlink ref="A60" r:id="rId59" display="https://my.zakupki.prom.ua/remote/dispatcher/state_purchase_view/17427504" xr:uid="{00000000-0004-0000-0000-0000BD000000}"/>
    <hyperlink ref="A61" r:id="rId60" display="https://my.zakupki.prom.ua/remote/dispatcher/state_purchase_view/17445211" xr:uid="{00000000-0004-0000-0000-0000BE000000}"/>
    <hyperlink ref="A62" r:id="rId61" display="https://my.zakupki.prom.ua/remote/dispatcher/state_purchase_view/17479792" xr:uid="{00000000-0004-0000-0000-0000BF000000}"/>
    <hyperlink ref="A63" r:id="rId62" display="https://my.zakupki.prom.ua/remote/dispatcher/state_purchase_view/17928517" xr:uid="{00000000-0004-0000-0000-0000C0000000}"/>
    <hyperlink ref="A64" r:id="rId63" display="https://my.zakupki.prom.ua/remote/dispatcher/state_purchase_view/18525442" xr:uid="{00000000-0004-0000-0000-0000C1000000}"/>
    <hyperlink ref="A65" r:id="rId64" display="https://my.zakupki.prom.ua/remote/dispatcher/state_purchase_view/22037314" xr:uid="{00000000-0004-0000-0000-0000C2000000}"/>
    <hyperlink ref="A66" r:id="rId65" display="https://my.zakupki.prom.ua/remote/dispatcher/state_purchase_view/20004536" xr:uid="{00000000-0004-0000-0000-0000C3000000}"/>
    <hyperlink ref="A67" r:id="rId66" display="https://my.zakupki.prom.ua/remote/dispatcher/state_purchase_view/19390406" xr:uid="{00000000-0004-0000-0000-0000C4000000}"/>
    <hyperlink ref="A68" r:id="rId67" display="https://my.zakupki.prom.ua/remote/dispatcher/state_purchase_view/21219721" xr:uid="{00000000-0004-0000-0000-0000C5000000}"/>
    <hyperlink ref="A69" r:id="rId68" display="https://my.zakupki.prom.ua/remote/dispatcher/state_purchase_view/16860888" xr:uid="{00000000-0004-0000-0000-0000CC000000}"/>
    <hyperlink ref="A70" r:id="rId69" display="https://my.zakupki.prom.ua/remote/dispatcher/state_purchase_view/18013044" xr:uid="{00000000-0004-0000-0000-0000CD000000}"/>
    <hyperlink ref="A71" r:id="rId70" display="https://my.zakupki.prom.ua/remote/dispatcher/state_purchase_view/17194584" xr:uid="{00000000-0004-0000-0000-0000CE000000}"/>
    <hyperlink ref="A72" r:id="rId71" display="https://my.zakupki.prom.ua/remote/dispatcher/state_purchase_view/17359290" xr:uid="{00000000-0004-0000-0000-0000CF000000}"/>
    <hyperlink ref="A73" r:id="rId72" display="https://my.zakupki.prom.ua/remote/dispatcher/state_purchase_view/17358494" xr:uid="{00000000-0004-0000-0000-0000D0000000}"/>
    <hyperlink ref="A74" r:id="rId73" display="https://my.zakupki.prom.ua/remote/dispatcher/state_purchase_view/17911239" xr:uid="{00000000-0004-0000-0000-0000D1000000}"/>
    <hyperlink ref="A75" r:id="rId74" display="https://my.zakupki.prom.ua/remote/dispatcher/state_purchase_view/21653061" xr:uid="{00000000-0004-0000-0000-0000D2000000}"/>
    <hyperlink ref="A76" r:id="rId75" display="https://my.zakupki.prom.ua/remote/dispatcher/state_purchase_view/22469386" xr:uid="{00000000-0004-0000-0000-0000D3000000}"/>
    <hyperlink ref="A77" r:id="rId76" display="https://my.zakupki.prom.ua/remote/dispatcher/state_purchase_view/17677137" xr:uid="{00000000-0004-0000-0000-0000E5000000}"/>
    <hyperlink ref="A78" r:id="rId77" display="https://my.zakupki.prom.ua/remote/dispatcher/state_purchase_view/21416720" xr:uid="{00000000-0004-0000-0000-0000E6000000}"/>
    <hyperlink ref="A79" r:id="rId78" display="https://my.zakupki.prom.ua/remote/dispatcher/state_purchase_view/19883602" xr:uid="{00000000-0004-0000-0000-0000E7000000}"/>
    <hyperlink ref="A80" r:id="rId79" display="https://my.zakupki.prom.ua/remote/dispatcher/state_purchase_view/20953580" xr:uid="{00000000-0004-0000-0000-0000E8000000}"/>
    <hyperlink ref="A81" r:id="rId80" display="https://my.zakupki.prom.ua/remote/dispatcher/state_purchase_view/17342571" xr:uid="{00000000-0004-0000-0000-0000F9000000}"/>
    <hyperlink ref="A82" r:id="rId81" display="https://my.zakupki.prom.ua/remote/dispatcher/state_purchase_view/17430741" xr:uid="{00000000-0004-0000-0000-0000FB000000}"/>
    <hyperlink ref="A83" r:id="rId82" display="https://my.zakupki.prom.ua/remote/dispatcher/state_purchase_view/18592015" xr:uid="{00000000-0004-0000-0000-00000F010000}"/>
    <hyperlink ref="A84" r:id="rId83" display="https://my.zakupki.prom.ua/remote/dispatcher/state_purchase_view/17911745" xr:uid="{00000000-0004-0000-0000-000010010000}"/>
    <hyperlink ref="A85" r:id="rId84" display="https://my.zakupki.prom.ua/remote/dispatcher/state_purchase_view/22018039" xr:uid="{00000000-0004-0000-0000-000011010000}"/>
    <hyperlink ref="A86" r:id="rId85" display="https://my.zakupki.prom.ua/remote/dispatcher/state_purchase_view/17144727" xr:uid="{00000000-0004-0000-0000-000015010000}"/>
    <hyperlink ref="A87" r:id="rId86" display="https://my.zakupki.prom.ua/remote/dispatcher/state_purchase_view/17409632" xr:uid="{00000000-0004-0000-0000-000016010000}"/>
    <hyperlink ref="A88" r:id="rId87" display="https://my.zakupki.prom.ua/remote/dispatcher/state_purchase_view/18039421" xr:uid="{00000000-0004-0000-0000-000017010000}"/>
    <hyperlink ref="A89" r:id="rId88" display="https://my.zakupki.prom.ua/remote/dispatcher/state_purchase_view/22331032" xr:uid="{00000000-0004-0000-0000-000018010000}"/>
    <hyperlink ref="A90" r:id="rId89" display="https://my.zakupki.prom.ua/remote/dispatcher/state_purchase_view/17178247" xr:uid="{00000000-0004-0000-0000-000020010000}"/>
    <hyperlink ref="A91" r:id="rId90" display="https://my.zakupki.prom.ua/remote/dispatcher/state_purchase_view/17410652" xr:uid="{00000000-0004-0000-0000-000021010000}"/>
    <hyperlink ref="A92" r:id="rId91" display="https://my.zakupki.prom.ua/remote/dispatcher/state_purchase_view/18231203" xr:uid="{00000000-0004-0000-0000-000022010000}"/>
    <hyperlink ref="A93" r:id="rId92" display="https://my.zakupki.prom.ua/remote/dispatcher/state_purchase_view/20914173" xr:uid="{00000000-0004-0000-0000-000026010000}"/>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Tatyana</cp:lastModifiedBy>
  <dcterms:created xsi:type="dcterms:W3CDTF">2021-12-14T11:19:28Z</dcterms:created>
  <dcterms:modified xsi:type="dcterms:W3CDTF">2021-12-14T10:51:00Z</dcterms:modified>
  <cp:category/>
</cp:coreProperties>
</file>