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<sst xmlns="http://schemas.openxmlformats.org/spreadsheetml/2006/main" count="392" uniqueCount="196">
  <si>
    <t>Звіт про проведені закупівлі КЗК “Дніпровським драматичним театром “Віримо!”ДМР за 2022 рік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</si>
  <si>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</si>
  <si>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</si>
  <si>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</si>
  <si>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</si>
  <si>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</si>
  <si>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</si>
  <si>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</si>
  <si>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</si>
  <si>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</si>
  <si>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</si>
  <si>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</si>
  <si>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</si>
  <si>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</si>
  <si>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</si>
  <si>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</si>
  <si>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</si>
  <si>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</si>
  <si>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</si>
  <si>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</si>
  <si>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</si>
  <si>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</si>
  <si>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</si>
  <si>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</si>
  <si>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</si>
  <si>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</si>
  <si>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</si>
  <si>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</si>
  <si>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</si>
  <si>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</si>
  <si>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</si>
  <si>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UA-2022-01-14-002833-a</t>
  </si>
  <si>
    <t>Заправка картриджа  (ч/б принтер)</t>
  </si>
  <si>
    <t>50313000-2 - Технічне обслуговування і ремонт копіювально-розмножувальної техніки</t>
  </si>
  <si>
    <t>Закупівля без використання електронної системи</t>
  </si>
  <si>
    <t>КАРПЕНКО МИКОЛА ОЛЕКСІЙОВИЧ</t>
  </si>
  <si>
    <t>2186500252</t>
  </si>
  <si>
    <t>завершено</t>
  </si>
  <si>
    <t>0009</t>
  </si>
  <si>
    <t>UAH</t>
  </si>
  <si>
    <t>закритий</t>
  </si>
  <si>
    <t>UA-2022-01-26-007981-b</t>
  </si>
  <si>
    <t>Серветки для рук та туалетний папір</t>
  </si>
  <si>
    <t>33760000-5 - Туалетний папір, носові хустинки, рушники для рук і серветки</t>
  </si>
  <si>
    <t>ТОВАРИСТВО З ОБМЕЖЕНОЮ ВІДПОВІДАЛЬНІСТЮ "ЕПІЦЕНТР К"</t>
  </si>
  <si>
    <t>32490244</t>
  </si>
  <si>
    <t>26-3-ДП2/22</t>
  </si>
  <si>
    <t>UA-2022-01-26-008340-b</t>
  </si>
  <si>
    <t>Комплект картриджів для  фільтрів води</t>
  </si>
  <si>
    <t>42510000-4 - Теплообмінники, кондиціонери повітря, холодильне обладнання та фільтрувальні пристрої</t>
  </si>
  <si>
    <t>26-1-ДП2/22</t>
  </si>
  <si>
    <t>UA-2022-01-26-008922-b</t>
  </si>
  <si>
    <t>Віники</t>
  </si>
  <si>
    <t>39224000-8 - Мітли, щітки та інше господарське приладдя</t>
  </si>
  <si>
    <t>26-2-ДП/2-22</t>
  </si>
  <si>
    <t>UA-2022-01-28-006241-b</t>
  </si>
  <si>
    <t xml:space="preserve">Трес синтетичний </t>
  </si>
  <si>
    <t>33722300-0 - Аксесуари для волосся</t>
  </si>
  <si>
    <t>ФЕДОРЕНКО СВІТЛАНА СЕМЕНІВНА</t>
  </si>
  <si>
    <t>2152414523</t>
  </si>
  <si>
    <t>27/01</t>
  </si>
  <si>
    <t>UA-2022-02-04-006975-b</t>
  </si>
  <si>
    <t>Послуга з друку бланків театральних запрошень</t>
  </si>
  <si>
    <t>79820000-8 - Послуги, пов’язані з друком</t>
  </si>
  <si>
    <t>МИРОНЕНКО АЛЬОНА МИКОЛАЇВНА</t>
  </si>
  <si>
    <t>2636500469</t>
  </si>
  <si>
    <t>02/02</t>
  </si>
  <si>
    <t>UA-2022-02-11-008138-b</t>
  </si>
  <si>
    <t>Футболка для вистави</t>
  </si>
  <si>
    <t>18331000-8 - Футболки</t>
  </si>
  <si>
    <t>КРЕМЛЬОВСЬКА ВІКТОРІЯ ОЛЕКСАНДРІВНА</t>
  </si>
  <si>
    <t>3316000767</t>
  </si>
  <si>
    <t>09/02-03</t>
  </si>
  <si>
    <t>UA-2022-02-11-008336-b</t>
  </si>
  <si>
    <t>Грим театральний</t>
  </si>
  <si>
    <t>33711200-9 - Засоби декоративної косметики</t>
  </si>
  <si>
    <t>09/02-01</t>
  </si>
  <si>
    <t>UA-2022-02-11-008526-b</t>
  </si>
  <si>
    <t>Кросівки для вистави</t>
  </si>
  <si>
    <t>18820000-3 - Спортивне взуття</t>
  </si>
  <si>
    <t>09/02</t>
  </si>
  <si>
    <t>UA-2022-02-11-009126-b</t>
  </si>
  <si>
    <t>Чоботи танцювальні шкіряні</t>
  </si>
  <si>
    <t>18810000-0 - Взуття різне, крім спортивного та захисного</t>
  </si>
  <si>
    <t>UA-2022-02-11-011008-b</t>
  </si>
  <si>
    <t>Послуги пов`язані із системою та підтримкою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</si>
  <si>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</si>
  <si>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</si>
  <si>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</si>
  <si>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22/02</t>
  </si>
  <si>
    <t>UA-2022-02-15-002731-b</t>
  </si>
  <si>
    <t>Відшкодування витрат на оплату водопостачання та водовідведення (оплата за рахунками щомісяця)</t>
  </si>
  <si>
    <t>65110000-7 - Розподіл води</t>
  </si>
  <si>
    <t>КОМУНАЛЬНИЙ ПОЗАШКІЛЬНИЙ НАВЧАЛЬНИЙ ЗАКЛАД "МІСЬКИЙ ПАЛАЦ ДІТЕЙ ТА ЮНАЦТВА" ДНІПРОВСЬКОЇ МІСЬКОЇ РАДИ</t>
  </si>
  <si>
    <t>02139920</t>
  </si>
  <si>
    <t>2/2022</t>
  </si>
  <si>
    <t>UA-2022-02-15-003115-b</t>
  </si>
  <si>
    <t>Відшкодування витрат на оплату електроенергії</t>
  </si>
  <si>
    <t>09310000-5 - Електрична енергія</t>
  </si>
  <si>
    <t>скасована</t>
  </si>
  <si>
    <t>У з`язку з тим, що відшкодування витрат не є публічною закупівлею</t>
  </si>
  <si>
    <t>UA-2022-04-14-003292-b</t>
  </si>
  <si>
    <t>Консервування вікон у приміщенні театру на час військового стану</t>
  </si>
  <si>
    <t>45420000-7 - Столярні та теслярні роботи</t>
  </si>
  <si>
    <t>ДОНЦОВ МАКСИМ СТАНІСЛАВОВИЧ</t>
  </si>
  <si>
    <t>3147501570</t>
  </si>
  <si>
    <t>13/04</t>
  </si>
  <si>
    <t>UA-2022-06-15-002892-a</t>
  </si>
  <si>
    <t>Інформаційно-консультативні послуги</t>
  </si>
  <si>
    <t>72260000-5 - Послуги, пов’язані з програмним забезпеченням</t>
  </si>
  <si>
    <t>Бедрій Роман Олександрович</t>
  </si>
  <si>
    <t>3500611434</t>
  </si>
  <si>
    <t>MEIS-3123</t>
  </si>
  <si>
    <t>активний</t>
  </si>
  <si>
    <t>UA-2022-06-15-002877-a</t>
  </si>
  <si>
    <t>Інформаційно-консультативні послуги - налаштування поштового зв'язку</t>
  </si>
  <si>
    <t>MEIS-3136</t>
  </si>
  <si>
    <t>UA-2022-08-26-005726-a</t>
  </si>
  <si>
    <t>Лаки для волосся</t>
  </si>
  <si>
    <t>33711600-3 - Препарати та засоби для догляду за волоссям</t>
  </si>
  <si>
    <t>22/08/ДП2/22</t>
  </si>
  <si>
    <t>UA-2022-08-26-007017-a</t>
  </si>
  <si>
    <t>Фарба</t>
  </si>
  <si>
    <t>44810000-1 - Фарби</t>
  </si>
  <si>
    <t>18/08/ДП2/22</t>
  </si>
  <si>
    <t>UA-2022-09-01-007114-a</t>
  </si>
  <si>
    <t>Пакет антивірусного програмного забезпечення Антивірус Avast Premium Security на 3 ПК</t>
  </si>
  <si>
    <t>48760000-3 - Пакети програмного забезпечення для захисту від вірусів</t>
  </si>
  <si>
    <t>ТОВАРИСТВО З ОБМЕЖЕНОЮ ВІДПОВІДАЛЬНІСТЮ "МАЯК ПРОТЕКШН"</t>
  </si>
  <si>
    <t>41590629</t>
  </si>
  <si>
    <t>26369197</t>
  </si>
  <si>
    <t>UA-2022-10-03-005053-a</t>
  </si>
  <si>
    <t>Обов`язкове особисте страхування працівників добровільної пожежної дружини</t>
  </si>
  <si>
    <t>66511000-5 - Послуги зі страхування життя</t>
  </si>
  <si>
    <t>ПРИВАТНЕ АКЦІОНЕРНЕ ТОВАРИСТВО "СТРАХОВА КОМПАНІЯ "ІНТЕР-ПЛЮС"</t>
  </si>
  <si>
    <t>32586973</t>
  </si>
  <si>
    <t>1787.103.29-22</t>
  </si>
  <si>
    <t>UA-2022-10-03-005308-a</t>
  </si>
  <si>
    <t xml:space="preserve">Добровільне страхування  відповідальності перед третіми особами </t>
  </si>
  <si>
    <t>66516000-0 - Послуги зі страхування цивільної відповідальності</t>
  </si>
  <si>
    <t>1787.15.29-22</t>
  </si>
  <si>
    <t>UA-2022-10-18-000692-a</t>
  </si>
  <si>
    <t>Послуги з перезарядки  вогнегасників</t>
  </si>
  <si>
    <t>50413200-5 - Послуги з ремонту і технічного обслуговування протипожежного обладнання</t>
  </si>
  <si>
    <t>ТОВАРИСТВО З ОБМЕЖЕНОЮ ВІДПОВІДАЛЬНІСТЮ "ДНІПРОСПЕЦПОЖМОНТАЖ"</t>
  </si>
  <si>
    <t>36640049</t>
  </si>
  <si>
    <t>10</t>
  </si>
  <si>
    <t>UA-2022-10-23-000231-a</t>
  </si>
  <si>
    <t>Лавка садова металева</t>
  </si>
  <si>
    <t>39142000-9 - Садові меблі</t>
  </si>
  <si>
    <t>Спрощена / Допорогова закупівля</t>
  </si>
  <si>
    <t>закупівля не відбулась</t>
  </si>
  <si>
    <t>UA-2022-10-24-011437-a</t>
  </si>
  <si>
    <t>Засоби для волосся та обличчя</t>
  </si>
  <si>
    <t>33711000-7 - Парфуми та засоби гігієни</t>
  </si>
  <si>
    <t>24/10-2 ДП2/22</t>
  </si>
  <si>
    <t>UA-2022-10-24-011474-a</t>
  </si>
  <si>
    <t>Колготки жіночі</t>
  </si>
  <si>
    <t>18316000-7 - Колготи</t>
  </si>
  <si>
    <t>24/10-1ДП2/22</t>
  </si>
  <si>
    <t>UA-2022-10-28-010282-a</t>
  </si>
  <si>
    <t>Лампа кварцева галогенна 230V 600W OSRAM 64716 G9.5</t>
  </si>
  <si>
    <t>31512000-8 - Галогенні лампи розжарення</t>
  </si>
  <si>
    <t>МАЛЕ ПРИВАТНЕ ПІДПРИЄМСТВО " ВІСТ "</t>
  </si>
  <si>
    <t>19476604</t>
  </si>
  <si>
    <t>26/10-2022</t>
  </si>
  <si>
    <t>UA-2022-11-01-007219-a</t>
  </si>
  <si>
    <t>Технічний супровід комп`ютерної програми "Єдина інформаційна система управління місцевим бюджетом"</t>
  </si>
  <si>
    <t>22/11</t>
  </si>
  <si>
    <t>UA-2022-11-18-013842-a</t>
  </si>
  <si>
    <t>Технічне обслуговування, ремонт та заправка кондиціонерів</t>
  </si>
  <si>
    <t>50730000-1 - Послуги з ремонту і технічного обслуговування охолоджувальних установок</t>
  </si>
  <si>
    <t>БІГУН ІГОР ВОЛОДИМИРОВИЧ</t>
  </si>
  <si>
    <t>3248908979</t>
  </si>
  <si>
    <t>27/11</t>
  </si>
  <si>
    <t>UA-2022-12-22-014200-a</t>
  </si>
  <si>
    <t>Новорічна штучна ялинка  для дитячої вистави</t>
  </si>
  <si>
    <t>39298910-9 - Новорічні ялинки</t>
  </si>
  <si>
    <t>20/12-2ДП2/22</t>
  </si>
  <si>
    <t>UA-2022-12-22-014658-a</t>
  </si>
  <si>
    <t>Ялинкові іграшки</t>
  </si>
  <si>
    <t>37520000-9 - Іграшки</t>
  </si>
  <si>
    <t>20/12-3ДП2/22</t>
  </si>
  <si>
    <t>UA-2022-12-22-014970-a</t>
  </si>
  <si>
    <t>Гірлянда ялинкова</t>
  </si>
  <si>
    <t>31522000-1 - Ялинкові електричні гірлянди</t>
  </si>
  <si>
    <t>20/12-1-ДП2/22</t>
  </si>
  <si>
    <t>UA-2022-12-29-000328-a</t>
  </si>
  <si>
    <t>Тканина плательна</t>
  </si>
  <si>
    <t>19210000-1 - Натуральні тканини</t>
  </si>
  <si>
    <t>ВОЛИНСЬКА ТАМАРА САМУІЛІВНА</t>
  </si>
  <si>
    <t>1624700183</t>
  </si>
  <si>
    <t>27\12</t>
  </si>
  <si>
    <t>UA-2022-10-15-000201-a</t>
  </si>
  <si>
    <t>Лавка садова металева зі спинкою</t>
  </si>
  <si>
    <t>У технічні вимоги не були внесені детальні розміри лавки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</si>
</sst>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"/>
    <numFmt numFmtId="167" formatCode="#,##0.00"/>
    <numFmt numFmtId="168" formatCode="General"/>
  </numFmts>
  <fonts count="3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6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workbookViewId="0" topLeftCell="A1">
      <pane ySplit="4" topLeftCell="A5" activePane="bottomLeft" state="frozen"/>
      <selection pane="topLeft" activeCell="A1" sqref="A1"/>
      <selection pane="bottomLeft" activeCell="C42" sqref="C42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  <col min="31" max="16384" width="11.57421875" style="0" customWidth="1"/>
  </cols>
  <sheetData>
    <row r="1" ht="12.75">
      <c r="A1" s="1"/>
    </row>
    <row r="2" ht="12.75">
      <c r="A2" s="2" t="s">
        <v>0</v>
      </c>
    </row>
    <row r="4" spans="1:30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12.75">
      <c r="A5" s="4">
        <v>1</v>
      </c>
      <c r="B5" s="1" t="s">
        <v>31</v>
      </c>
      <c r="C5" s="5" t="s">
        <v>32</v>
      </c>
      <c r="D5" s="1" t="s">
        <v>33</v>
      </c>
      <c r="E5" s="1" t="s">
        <v>34</v>
      </c>
      <c r="F5" s="6">
        <v>44575</v>
      </c>
      <c r="G5" s="1"/>
      <c r="H5" s="6">
        <v>44575</v>
      </c>
      <c r="I5" s="4">
        <v>1</v>
      </c>
      <c r="J5" s="7">
        <v>1</v>
      </c>
      <c r="K5" s="7">
        <v>179</v>
      </c>
      <c r="L5" s="7">
        <v>179</v>
      </c>
      <c r="M5" s="7">
        <v>179</v>
      </c>
      <c r="N5" s="7">
        <v>179</v>
      </c>
      <c r="O5" s="5" t="s">
        <v>35</v>
      </c>
      <c r="P5" s="7">
        <v>0</v>
      </c>
      <c r="Q5" s="7">
        <v>0</v>
      </c>
      <c r="R5" s="1" t="s">
        <v>35</v>
      </c>
      <c r="S5" s="1" t="s">
        <v>36</v>
      </c>
      <c r="T5" s="8">
        <f>HYPERLINK("https://my.zakupki.prom.ua/cabinet/purchases/state_purchase/view/34082510")</f>
        <v>0</v>
      </c>
      <c r="U5" s="1" t="s">
        <v>37</v>
      </c>
      <c r="V5" s="4">
        <v>0</v>
      </c>
      <c r="W5" s="1"/>
      <c r="X5" s="1" t="s">
        <v>38</v>
      </c>
      <c r="Y5" s="7">
        <v>179</v>
      </c>
      <c r="Z5" s="1" t="s">
        <v>39</v>
      </c>
      <c r="AA5" s="1" t="s">
        <v>40</v>
      </c>
      <c r="AB5" s="1"/>
      <c r="AC5" s="1"/>
      <c r="AD5" s="1"/>
    </row>
    <row r="6" spans="1:30" ht="12.75">
      <c r="A6" s="4">
        <v>2</v>
      </c>
      <c r="B6" s="1" t="s">
        <v>41</v>
      </c>
      <c r="C6" s="5" t="s">
        <v>42</v>
      </c>
      <c r="D6" s="1" t="s">
        <v>43</v>
      </c>
      <c r="E6" s="1" t="s">
        <v>34</v>
      </c>
      <c r="F6" s="6">
        <v>44587</v>
      </c>
      <c r="G6" s="1"/>
      <c r="H6" s="6">
        <v>44587</v>
      </c>
      <c r="I6" s="4">
        <v>1</v>
      </c>
      <c r="J6" s="7">
        <v>90</v>
      </c>
      <c r="K6" s="7">
        <v>2769</v>
      </c>
      <c r="L6" s="7">
        <v>30.766666666666666</v>
      </c>
      <c r="M6" s="7">
        <v>2769</v>
      </c>
      <c r="N6" s="7">
        <v>30.766666666666666</v>
      </c>
      <c r="O6" s="5" t="s">
        <v>44</v>
      </c>
      <c r="P6" s="7">
        <v>0</v>
      </c>
      <c r="Q6" s="7">
        <v>0</v>
      </c>
      <c r="R6" s="1" t="s">
        <v>44</v>
      </c>
      <c r="S6" s="1" t="s">
        <v>45</v>
      </c>
      <c r="T6" s="8">
        <f>HYPERLINK("https://my.zakupki.prom.ua/cabinet/purchases/state_purchase/view/34475254")</f>
        <v>0</v>
      </c>
      <c r="U6" s="1" t="s">
        <v>37</v>
      </c>
      <c r="V6" s="4">
        <v>0</v>
      </c>
      <c r="W6" s="1"/>
      <c r="X6" s="1" t="s">
        <v>46</v>
      </c>
      <c r="Y6" s="7">
        <v>2769</v>
      </c>
      <c r="Z6" s="1" t="s">
        <v>39</v>
      </c>
      <c r="AA6" s="1" t="s">
        <v>40</v>
      </c>
      <c r="AB6" s="1"/>
      <c r="AC6" s="1"/>
      <c r="AD6" s="1"/>
    </row>
    <row r="7" spans="1:30" ht="12.75">
      <c r="A7" s="4">
        <v>3</v>
      </c>
      <c r="B7" s="1" t="s">
        <v>47</v>
      </c>
      <c r="C7" s="5" t="s">
        <v>48</v>
      </c>
      <c r="D7" s="1" t="s">
        <v>49</v>
      </c>
      <c r="E7" s="1" t="s">
        <v>34</v>
      </c>
      <c r="F7" s="6">
        <v>44587</v>
      </c>
      <c r="G7" s="1"/>
      <c r="H7" s="6">
        <v>44587</v>
      </c>
      <c r="I7" s="4">
        <v>1</v>
      </c>
      <c r="J7" s="7">
        <v>4</v>
      </c>
      <c r="K7" s="7">
        <v>2120.26</v>
      </c>
      <c r="L7" s="7">
        <v>530.065</v>
      </c>
      <c r="M7" s="7">
        <v>2120.26</v>
      </c>
      <c r="N7" s="7">
        <v>530.065</v>
      </c>
      <c r="O7" s="5" t="s">
        <v>44</v>
      </c>
      <c r="P7" s="7">
        <v>0</v>
      </c>
      <c r="Q7" s="7">
        <v>0</v>
      </c>
      <c r="R7" s="1" t="s">
        <v>44</v>
      </c>
      <c r="S7" s="1" t="s">
        <v>45</v>
      </c>
      <c r="T7" s="8">
        <f>HYPERLINK("https://my.zakupki.prom.ua/cabinet/purchases/state_purchase/view/34476261")</f>
        <v>0</v>
      </c>
      <c r="U7" s="1" t="s">
        <v>37</v>
      </c>
      <c r="V7" s="4">
        <v>0</v>
      </c>
      <c r="W7" s="1"/>
      <c r="X7" s="1" t="s">
        <v>50</v>
      </c>
      <c r="Y7" s="7">
        <v>2120.26</v>
      </c>
      <c r="Z7" s="1" t="s">
        <v>39</v>
      </c>
      <c r="AA7" s="1" t="s">
        <v>40</v>
      </c>
      <c r="AB7" s="1"/>
      <c r="AC7" s="1"/>
      <c r="AD7" s="1"/>
    </row>
    <row r="8" spans="1:30" ht="12.75">
      <c r="A8" s="4">
        <v>4</v>
      </c>
      <c r="B8" s="1" t="s">
        <v>51</v>
      </c>
      <c r="C8" s="5" t="s">
        <v>52</v>
      </c>
      <c r="D8" s="1" t="s">
        <v>53</v>
      </c>
      <c r="E8" s="1" t="s">
        <v>34</v>
      </c>
      <c r="F8" s="6">
        <v>44587</v>
      </c>
      <c r="G8" s="1"/>
      <c r="H8" s="6">
        <v>44587</v>
      </c>
      <c r="I8" s="4">
        <v>1</v>
      </c>
      <c r="J8" s="7">
        <v>5</v>
      </c>
      <c r="K8" s="7">
        <v>550.02</v>
      </c>
      <c r="L8" s="7">
        <v>110.004</v>
      </c>
      <c r="M8" s="7">
        <v>550.02</v>
      </c>
      <c r="N8" s="7">
        <v>110.004</v>
      </c>
      <c r="O8" s="5" t="s">
        <v>44</v>
      </c>
      <c r="P8" s="7">
        <v>0</v>
      </c>
      <c r="Q8" s="7">
        <v>0</v>
      </c>
      <c r="R8" s="1" t="s">
        <v>44</v>
      </c>
      <c r="S8" s="1" t="s">
        <v>45</v>
      </c>
      <c r="T8" s="8">
        <f>HYPERLINK("https://my.zakupki.prom.ua/cabinet/purchases/state_purchase/view/34478346")</f>
        <v>0</v>
      </c>
      <c r="U8" s="1" t="s">
        <v>37</v>
      </c>
      <c r="V8" s="4">
        <v>0</v>
      </c>
      <c r="W8" s="1"/>
      <c r="X8" s="1" t="s">
        <v>54</v>
      </c>
      <c r="Y8" s="7">
        <v>550.02</v>
      </c>
      <c r="Z8" s="1" t="s">
        <v>39</v>
      </c>
      <c r="AA8" s="1" t="s">
        <v>40</v>
      </c>
      <c r="AB8" s="1"/>
      <c r="AC8" s="1"/>
      <c r="AD8" s="1"/>
    </row>
    <row r="9" spans="1:30" ht="12.75">
      <c r="A9" s="4">
        <v>5</v>
      </c>
      <c r="B9" s="1" t="s">
        <v>55</v>
      </c>
      <c r="C9" s="5" t="s">
        <v>56</v>
      </c>
      <c r="D9" s="1" t="s">
        <v>57</v>
      </c>
      <c r="E9" s="1" t="s">
        <v>34</v>
      </c>
      <c r="F9" s="6">
        <v>44589</v>
      </c>
      <c r="G9" s="1"/>
      <c r="H9" s="6">
        <v>44589</v>
      </c>
      <c r="I9" s="4">
        <v>1</v>
      </c>
      <c r="J9" s="7">
        <v>1</v>
      </c>
      <c r="K9" s="7">
        <v>700</v>
      </c>
      <c r="L9" s="7">
        <v>700</v>
      </c>
      <c r="M9" s="7">
        <v>700</v>
      </c>
      <c r="N9" s="7">
        <v>700</v>
      </c>
      <c r="O9" s="5" t="s">
        <v>58</v>
      </c>
      <c r="P9" s="7">
        <v>0</v>
      </c>
      <c r="Q9" s="7">
        <v>0</v>
      </c>
      <c r="R9" s="1" t="s">
        <v>58</v>
      </c>
      <c r="S9" s="1" t="s">
        <v>59</v>
      </c>
      <c r="T9" s="8">
        <f>HYPERLINK("https://my.zakupki.prom.ua/cabinet/purchases/state_purchase/view/34584950")</f>
        <v>0</v>
      </c>
      <c r="U9" s="1" t="s">
        <v>37</v>
      </c>
      <c r="V9" s="4">
        <v>0</v>
      </c>
      <c r="W9" s="1"/>
      <c r="X9" s="1" t="s">
        <v>60</v>
      </c>
      <c r="Y9" s="7">
        <v>700</v>
      </c>
      <c r="Z9" s="1" t="s">
        <v>39</v>
      </c>
      <c r="AA9" s="1" t="s">
        <v>40</v>
      </c>
      <c r="AB9" s="1"/>
      <c r="AC9" s="1"/>
      <c r="AD9" s="1"/>
    </row>
    <row r="10" spans="1:30" ht="12.75">
      <c r="A10" s="4">
        <v>6</v>
      </c>
      <c r="B10" s="1" t="s">
        <v>61</v>
      </c>
      <c r="C10" s="5" t="s">
        <v>62</v>
      </c>
      <c r="D10" s="1" t="s">
        <v>63</v>
      </c>
      <c r="E10" s="1" t="s">
        <v>34</v>
      </c>
      <c r="F10" s="6">
        <v>44596</v>
      </c>
      <c r="G10" s="1"/>
      <c r="H10" s="6">
        <v>44596</v>
      </c>
      <c r="I10" s="4">
        <v>1</v>
      </c>
      <c r="J10" s="7">
        <v>600</v>
      </c>
      <c r="K10" s="7">
        <v>900</v>
      </c>
      <c r="L10" s="7">
        <v>1.5</v>
      </c>
      <c r="M10" s="7">
        <v>900</v>
      </c>
      <c r="N10" s="7">
        <v>1.5</v>
      </c>
      <c r="O10" s="5" t="s">
        <v>64</v>
      </c>
      <c r="P10" s="7">
        <v>0</v>
      </c>
      <c r="Q10" s="7">
        <v>0</v>
      </c>
      <c r="R10" s="1" t="s">
        <v>64</v>
      </c>
      <c r="S10" s="1" t="s">
        <v>65</v>
      </c>
      <c r="T10" s="8">
        <f>HYPERLINK("https://my.zakupki.prom.ua/cabinet/purchases/state_purchase/view/34843601")</f>
        <v>0</v>
      </c>
      <c r="U10" s="1" t="s">
        <v>37</v>
      </c>
      <c r="V10" s="4">
        <v>0</v>
      </c>
      <c r="W10" s="1"/>
      <c r="X10" s="1" t="s">
        <v>66</v>
      </c>
      <c r="Y10" s="7">
        <v>900</v>
      </c>
      <c r="Z10" s="1" t="s">
        <v>39</v>
      </c>
      <c r="AA10" s="1" t="s">
        <v>40</v>
      </c>
      <c r="AB10" s="1"/>
      <c r="AC10" s="1"/>
      <c r="AD10" s="1"/>
    </row>
    <row r="11" spans="1:30" ht="12.75">
      <c r="A11" s="4">
        <v>7</v>
      </c>
      <c r="B11" s="1" t="s">
        <v>67</v>
      </c>
      <c r="C11" s="5" t="s">
        <v>68</v>
      </c>
      <c r="D11" s="1" t="s">
        <v>69</v>
      </c>
      <c r="E11" s="1" t="s">
        <v>34</v>
      </c>
      <c r="F11" s="6">
        <v>44603</v>
      </c>
      <c r="G11" s="1"/>
      <c r="H11" s="6">
        <v>44603</v>
      </c>
      <c r="I11" s="4">
        <v>1</v>
      </c>
      <c r="J11" s="7">
        <v>1</v>
      </c>
      <c r="K11" s="7">
        <v>290</v>
      </c>
      <c r="L11" s="7">
        <v>290</v>
      </c>
      <c r="M11" s="7">
        <v>290</v>
      </c>
      <c r="N11" s="7">
        <v>290</v>
      </c>
      <c r="O11" s="5" t="s">
        <v>70</v>
      </c>
      <c r="P11" s="7">
        <v>0</v>
      </c>
      <c r="Q11" s="7">
        <v>0</v>
      </c>
      <c r="R11" s="1" t="s">
        <v>70</v>
      </c>
      <c r="S11" s="1" t="s">
        <v>71</v>
      </c>
      <c r="T11" s="8">
        <f>HYPERLINK("https://my.zakupki.prom.ua/cabinet/purchases/state_purchase/view/35099640")</f>
        <v>0</v>
      </c>
      <c r="U11" s="1" t="s">
        <v>37</v>
      </c>
      <c r="V11" s="4">
        <v>0</v>
      </c>
      <c r="W11" s="1"/>
      <c r="X11" s="1" t="s">
        <v>72</v>
      </c>
      <c r="Y11" s="7">
        <v>290</v>
      </c>
      <c r="Z11" s="1" t="s">
        <v>39</v>
      </c>
      <c r="AA11" s="1" t="s">
        <v>40</v>
      </c>
      <c r="AB11" s="1"/>
      <c r="AC11" s="1"/>
      <c r="AD11" s="1"/>
    </row>
    <row r="12" spans="1:30" ht="12.75">
      <c r="A12" s="4">
        <v>8</v>
      </c>
      <c r="B12" s="1" t="s">
        <v>73</v>
      </c>
      <c r="C12" s="5" t="s">
        <v>74</v>
      </c>
      <c r="D12" s="1" t="s">
        <v>75</v>
      </c>
      <c r="E12" s="1" t="s">
        <v>34</v>
      </c>
      <c r="F12" s="6">
        <v>44603</v>
      </c>
      <c r="G12" s="1"/>
      <c r="H12" s="6">
        <v>44603</v>
      </c>
      <c r="I12" s="4">
        <v>1</v>
      </c>
      <c r="J12" s="7">
        <v>1</v>
      </c>
      <c r="K12" s="7">
        <v>230</v>
      </c>
      <c r="L12" s="7">
        <v>230</v>
      </c>
      <c r="M12" s="7">
        <v>230</v>
      </c>
      <c r="N12" s="7">
        <v>230</v>
      </c>
      <c r="O12" s="5" t="s">
        <v>70</v>
      </c>
      <c r="P12" s="7">
        <v>0</v>
      </c>
      <c r="Q12" s="7">
        <v>0</v>
      </c>
      <c r="R12" s="1" t="s">
        <v>70</v>
      </c>
      <c r="S12" s="1" t="s">
        <v>71</v>
      </c>
      <c r="T12" s="8">
        <f>HYPERLINK("https://my.zakupki.prom.ua/cabinet/purchases/state_purchase/view/35100100")</f>
        <v>0</v>
      </c>
      <c r="U12" s="1" t="s">
        <v>37</v>
      </c>
      <c r="V12" s="4">
        <v>0</v>
      </c>
      <c r="W12" s="1"/>
      <c r="X12" s="1" t="s">
        <v>76</v>
      </c>
      <c r="Y12" s="7">
        <v>230</v>
      </c>
      <c r="Z12" s="1" t="s">
        <v>39</v>
      </c>
      <c r="AA12" s="1" t="s">
        <v>40</v>
      </c>
      <c r="AB12" s="1"/>
      <c r="AC12" s="1"/>
      <c r="AD12" s="1"/>
    </row>
    <row r="13" spans="1:30" ht="12.75">
      <c r="A13" s="4">
        <v>9</v>
      </c>
      <c r="B13" s="1" t="s">
        <v>77</v>
      </c>
      <c r="C13" s="5" t="s">
        <v>78</v>
      </c>
      <c r="D13" s="1" t="s">
        <v>79</v>
      </c>
      <c r="E13" s="1" t="s">
        <v>34</v>
      </c>
      <c r="F13" s="6">
        <v>44603</v>
      </c>
      <c r="G13" s="1"/>
      <c r="H13" s="6">
        <v>44603</v>
      </c>
      <c r="I13" s="4">
        <v>1</v>
      </c>
      <c r="J13" s="7">
        <v>1</v>
      </c>
      <c r="K13" s="7">
        <v>1250</v>
      </c>
      <c r="L13" s="7">
        <v>1250</v>
      </c>
      <c r="M13" s="7">
        <v>1250</v>
      </c>
      <c r="N13" s="7">
        <v>1250</v>
      </c>
      <c r="O13" s="5" t="s">
        <v>70</v>
      </c>
      <c r="P13" s="7">
        <v>0</v>
      </c>
      <c r="Q13" s="7">
        <v>0</v>
      </c>
      <c r="R13" s="1" t="s">
        <v>70</v>
      </c>
      <c r="S13" s="1" t="s">
        <v>71</v>
      </c>
      <c r="T13" s="8">
        <f>HYPERLINK("https://my.zakupki.prom.ua/cabinet/purchases/state_purchase/view/35100702")</f>
        <v>0</v>
      </c>
      <c r="U13" s="1" t="s">
        <v>37</v>
      </c>
      <c r="V13" s="4">
        <v>0</v>
      </c>
      <c r="W13" s="1"/>
      <c r="X13" s="1" t="s">
        <v>80</v>
      </c>
      <c r="Y13" s="7">
        <v>1250</v>
      </c>
      <c r="Z13" s="1" t="s">
        <v>39</v>
      </c>
      <c r="AA13" s="1" t="s">
        <v>40</v>
      </c>
      <c r="AB13" s="1"/>
      <c r="AC13" s="1"/>
      <c r="AD13" s="1"/>
    </row>
    <row r="14" spans="1:30" ht="12.75">
      <c r="A14" s="4">
        <v>10</v>
      </c>
      <c r="B14" s="1" t="s">
        <v>81</v>
      </c>
      <c r="C14" s="5" t="s">
        <v>82</v>
      </c>
      <c r="D14" s="1" t="s">
        <v>83</v>
      </c>
      <c r="E14" s="1" t="s">
        <v>34</v>
      </c>
      <c r="F14" s="6">
        <v>44603</v>
      </c>
      <c r="G14" s="1"/>
      <c r="H14" s="6">
        <v>44606</v>
      </c>
      <c r="I14" s="4">
        <v>1</v>
      </c>
      <c r="J14" s="7">
        <v>1</v>
      </c>
      <c r="K14" s="7">
        <v>2880</v>
      </c>
      <c r="L14" s="7">
        <v>2880</v>
      </c>
      <c r="M14" s="7">
        <v>2880</v>
      </c>
      <c r="N14" s="7">
        <v>2880</v>
      </c>
      <c r="O14" s="5" t="s">
        <v>70</v>
      </c>
      <c r="P14" s="7">
        <v>0</v>
      </c>
      <c r="Q14" s="7">
        <v>0</v>
      </c>
      <c r="R14" s="1" t="s">
        <v>70</v>
      </c>
      <c r="S14" s="1" t="s">
        <v>71</v>
      </c>
      <c r="T14" s="8">
        <f>HYPERLINK("https://my.zakupki.prom.ua/cabinet/purchases/state_purchase/view/35102350")</f>
        <v>0</v>
      </c>
      <c r="U14" s="1" t="s">
        <v>37</v>
      </c>
      <c r="V14" s="4">
        <v>0</v>
      </c>
      <c r="W14" s="1"/>
      <c r="X14" s="1" t="s">
        <v>80</v>
      </c>
      <c r="Y14" s="7">
        <v>2880</v>
      </c>
      <c r="Z14" s="1" t="s">
        <v>39</v>
      </c>
      <c r="AA14" s="1" t="s">
        <v>40</v>
      </c>
      <c r="AB14" s="1"/>
      <c r="AC14" s="1"/>
      <c r="AD14" s="1"/>
    </row>
    <row r="15" spans="1:30" ht="12.75">
      <c r="A15" s="4">
        <v>11</v>
      </c>
      <c r="B15" s="1" t="s">
        <v>84</v>
      </c>
      <c r="C15" s="5" t="s">
        <v>85</v>
      </c>
      <c r="D15" s="1" t="s">
        <v>86</v>
      </c>
      <c r="E15" s="1" t="s">
        <v>34</v>
      </c>
      <c r="F15" s="6">
        <v>44603</v>
      </c>
      <c r="G15" s="1"/>
      <c r="H15" s="6">
        <v>44603</v>
      </c>
      <c r="I15" s="4">
        <v>1</v>
      </c>
      <c r="J15" s="7">
        <v>10</v>
      </c>
      <c r="K15" s="7">
        <v>4800</v>
      </c>
      <c r="L15" s="7">
        <v>480</v>
      </c>
      <c r="M15" s="7">
        <v>4800</v>
      </c>
      <c r="N15" s="7">
        <v>480</v>
      </c>
      <c r="O15" s="5" t="s">
        <v>87</v>
      </c>
      <c r="P15" s="7">
        <v>0</v>
      </c>
      <c r="Q15" s="7">
        <v>0</v>
      </c>
      <c r="R15" s="1" t="s">
        <v>87</v>
      </c>
      <c r="S15" s="1" t="s">
        <v>88</v>
      </c>
      <c r="T15" s="8">
        <f>HYPERLINK("https://my.zakupki.prom.ua/cabinet/purchases/state_purchase/view/35107429")</f>
        <v>0</v>
      </c>
      <c r="U15" s="1" t="s">
        <v>37</v>
      </c>
      <c r="V15" s="4">
        <v>0</v>
      </c>
      <c r="W15" s="1"/>
      <c r="X15" s="1" t="s">
        <v>89</v>
      </c>
      <c r="Y15" s="7">
        <v>4800</v>
      </c>
      <c r="Z15" s="1" t="s">
        <v>39</v>
      </c>
      <c r="AA15" s="1" t="s">
        <v>40</v>
      </c>
      <c r="AB15" s="1"/>
      <c r="AC15" s="1"/>
      <c r="AD15" s="1"/>
    </row>
    <row r="16" spans="1:30" ht="12.75">
      <c r="A16" s="4">
        <v>12</v>
      </c>
      <c r="B16" s="1" t="s">
        <v>90</v>
      </c>
      <c r="C16" s="5" t="s">
        <v>91</v>
      </c>
      <c r="D16" s="1" t="s">
        <v>92</v>
      </c>
      <c r="E16" s="1" t="s">
        <v>34</v>
      </c>
      <c r="F16" s="6">
        <v>44607</v>
      </c>
      <c r="G16" s="1"/>
      <c r="H16" s="6">
        <v>44607</v>
      </c>
      <c r="I16" s="4">
        <v>1</v>
      </c>
      <c r="J16" s="7">
        <v>520</v>
      </c>
      <c r="K16" s="7">
        <v>16306</v>
      </c>
      <c r="L16" s="7">
        <v>31.357692307692307</v>
      </c>
      <c r="M16" s="7">
        <v>16306</v>
      </c>
      <c r="N16" s="7">
        <v>31.357692307692307</v>
      </c>
      <c r="O16" s="5" t="s">
        <v>93</v>
      </c>
      <c r="P16" s="7">
        <v>0</v>
      </c>
      <c r="Q16" s="7">
        <v>0</v>
      </c>
      <c r="R16" s="1" t="s">
        <v>93</v>
      </c>
      <c r="S16" s="1" t="s">
        <v>94</v>
      </c>
      <c r="T16" s="8">
        <f>HYPERLINK("https://my.zakupki.prom.ua/cabinet/purchases/state_purchase/view/35175944")</f>
        <v>0</v>
      </c>
      <c r="U16" s="1" t="s">
        <v>37</v>
      </c>
      <c r="V16" s="4">
        <v>0</v>
      </c>
      <c r="W16" s="1"/>
      <c r="X16" s="1" t="s">
        <v>95</v>
      </c>
      <c r="Y16" s="7">
        <v>16306</v>
      </c>
      <c r="Z16" s="1" t="s">
        <v>39</v>
      </c>
      <c r="AA16" s="1" t="s">
        <v>40</v>
      </c>
      <c r="AB16" s="1"/>
      <c r="AC16" s="1"/>
      <c r="AD16" s="1"/>
    </row>
    <row r="17" spans="1:30" ht="12.75">
      <c r="A17" s="4">
        <v>13</v>
      </c>
      <c r="B17" s="1" t="s">
        <v>96</v>
      </c>
      <c r="C17" s="5" t="s">
        <v>97</v>
      </c>
      <c r="D17" s="1" t="s">
        <v>98</v>
      </c>
      <c r="E17" s="1" t="s">
        <v>34</v>
      </c>
      <c r="F17" s="6">
        <v>44607</v>
      </c>
      <c r="G17" s="1"/>
      <c r="H17" s="6">
        <v>44607</v>
      </c>
      <c r="I17" s="4">
        <v>1</v>
      </c>
      <c r="J17" s="7">
        <v>66211</v>
      </c>
      <c r="K17" s="7">
        <v>343292</v>
      </c>
      <c r="L17" s="7">
        <v>5.184818232619957</v>
      </c>
      <c r="M17" s="7">
        <v>343292</v>
      </c>
      <c r="N17" s="7">
        <v>5.184818232619957</v>
      </c>
      <c r="O17" s="5" t="s">
        <v>93</v>
      </c>
      <c r="P17" s="7">
        <v>0</v>
      </c>
      <c r="Q17" s="7">
        <v>0</v>
      </c>
      <c r="R17" s="1" t="s">
        <v>93</v>
      </c>
      <c r="S17" s="1" t="s">
        <v>94</v>
      </c>
      <c r="T17" s="8">
        <f>HYPERLINK("https://my.zakupki.prom.ua/cabinet/purchases/state_purchase/view/35177240")</f>
        <v>0</v>
      </c>
      <c r="U17" s="1" t="s">
        <v>99</v>
      </c>
      <c r="V17" s="4">
        <v>0</v>
      </c>
      <c r="W17" s="1" t="s">
        <v>100</v>
      </c>
      <c r="X17" s="1"/>
      <c r="Y17" s="1"/>
      <c r="Z17" s="1"/>
      <c r="AA17" s="1"/>
      <c r="AB17" s="1"/>
      <c r="AC17" s="1"/>
      <c r="AD17" s="1"/>
    </row>
    <row r="18" spans="1:30" ht="12.75">
      <c r="A18" s="4">
        <v>14</v>
      </c>
      <c r="B18" s="1" t="s">
        <v>101</v>
      </c>
      <c r="C18" s="5" t="s">
        <v>102</v>
      </c>
      <c r="D18" s="1" t="s">
        <v>103</v>
      </c>
      <c r="E18" s="1" t="s">
        <v>34</v>
      </c>
      <c r="F18" s="6">
        <v>44665</v>
      </c>
      <c r="G18" s="1"/>
      <c r="H18" s="6">
        <v>44665</v>
      </c>
      <c r="I18" s="4">
        <v>1</v>
      </c>
      <c r="J18" s="7">
        <v>1</v>
      </c>
      <c r="K18" s="7">
        <v>26000</v>
      </c>
      <c r="L18" s="7">
        <v>26000</v>
      </c>
      <c r="M18" s="7">
        <v>26000</v>
      </c>
      <c r="N18" s="7">
        <v>26000</v>
      </c>
      <c r="O18" s="5" t="s">
        <v>104</v>
      </c>
      <c r="P18" s="7">
        <v>0</v>
      </c>
      <c r="Q18" s="7">
        <v>0</v>
      </c>
      <c r="R18" s="1" t="s">
        <v>104</v>
      </c>
      <c r="S18" s="1" t="s">
        <v>105</v>
      </c>
      <c r="T18" s="8">
        <f>HYPERLINK("https://my.zakupki.prom.ua/cabinet/purchases/state_purchase/view/35928051")</f>
        <v>0</v>
      </c>
      <c r="U18" s="1" t="s">
        <v>37</v>
      </c>
      <c r="V18" s="4">
        <v>0</v>
      </c>
      <c r="W18" s="1"/>
      <c r="X18" s="1" t="s">
        <v>106</v>
      </c>
      <c r="Y18" s="7">
        <v>26000</v>
      </c>
      <c r="Z18" s="1" t="s">
        <v>39</v>
      </c>
      <c r="AA18" s="1" t="s">
        <v>40</v>
      </c>
      <c r="AB18" s="1"/>
      <c r="AC18" s="1"/>
      <c r="AD18" s="1"/>
    </row>
    <row r="19" spans="1:30" ht="12.75">
      <c r="A19" s="4">
        <v>15</v>
      </c>
      <c r="B19" s="1" t="s">
        <v>107</v>
      </c>
      <c r="C19" s="5" t="s">
        <v>108</v>
      </c>
      <c r="D19" s="1" t="s">
        <v>109</v>
      </c>
      <c r="E19" s="1" t="s">
        <v>34</v>
      </c>
      <c r="F19" s="6">
        <v>44727</v>
      </c>
      <c r="G19" s="1"/>
      <c r="H19" s="6">
        <v>44727</v>
      </c>
      <c r="I19" s="4">
        <v>1</v>
      </c>
      <c r="J19" s="7">
        <v>1</v>
      </c>
      <c r="K19" s="7">
        <v>2000</v>
      </c>
      <c r="L19" s="7">
        <v>2000</v>
      </c>
      <c r="M19" s="7">
        <v>2000</v>
      </c>
      <c r="N19" s="7">
        <v>2000</v>
      </c>
      <c r="O19" s="5" t="s">
        <v>110</v>
      </c>
      <c r="P19" s="7">
        <v>0</v>
      </c>
      <c r="Q19" s="7">
        <v>0</v>
      </c>
      <c r="R19" s="1" t="s">
        <v>110</v>
      </c>
      <c r="S19" s="1" t="s">
        <v>111</v>
      </c>
      <c r="T19" s="8">
        <f>HYPERLINK("https://my.zakupki.prom.ua/cabinet/purchases/state_purchase/view/36381358")</f>
        <v>0</v>
      </c>
      <c r="U19" s="1" t="s">
        <v>37</v>
      </c>
      <c r="V19" s="4">
        <v>0</v>
      </c>
      <c r="W19" s="1"/>
      <c r="X19" s="1" t="s">
        <v>112</v>
      </c>
      <c r="Y19" s="7">
        <v>2000</v>
      </c>
      <c r="Z19" s="1" t="s">
        <v>39</v>
      </c>
      <c r="AA19" s="1" t="s">
        <v>113</v>
      </c>
      <c r="AB19" s="1"/>
      <c r="AC19" s="1"/>
      <c r="AD19" s="1"/>
    </row>
    <row r="20" spans="1:30" ht="12.75">
      <c r="A20" s="4">
        <v>16</v>
      </c>
      <c r="B20" s="1" t="s">
        <v>114</v>
      </c>
      <c r="C20" s="5" t="s">
        <v>115</v>
      </c>
      <c r="D20" s="1" t="s">
        <v>109</v>
      </c>
      <c r="E20" s="1" t="s">
        <v>34</v>
      </c>
      <c r="F20" s="6">
        <v>44727</v>
      </c>
      <c r="G20" s="1"/>
      <c r="H20" s="6">
        <v>44727</v>
      </c>
      <c r="I20" s="4">
        <v>1</v>
      </c>
      <c r="J20" s="7">
        <v>1</v>
      </c>
      <c r="K20" s="7">
        <v>320</v>
      </c>
      <c r="L20" s="7">
        <v>320</v>
      </c>
      <c r="M20" s="7">
        <v>320</v>
      </c>
      <c r="N20" s="7">
        <v>320</v>
      </c>
      <c r="O20" s="5" t="s">
        <v>110</v>
      </c>
      <c r="P20" s="7">
        <v>0</v>
      </c>
      <c r="Q20" s="7">
        <v>0</v>
      </c>
      <c r="R20" s="1" t="s">
        <v>110</v>
      </c>
      <c r="S20" s="1" t="s">
        <v>111</v>
      </c>
      <c r="T20" s="8">
        <f>HYPERLINK("https://my.zakupki.prom.ua/cabinet/purchases/state_purchase/view/36381506")</f>
        <v>0</v>
      </c>
      <c r="U20" s="1" t="s">
        <v>37</v>
      </c>
      <c r="V20" s="4">
        <v>0</v>
      </c>
      <c r="W20" s="1"/>
      <c r="X20" s="1" t="s">
        <v>116</v>
      </c>
      <c r="Y20" s="7">
        <v>320</v>
      </c>
      <c r="Z20" s="1" t="s">
        <v>39</v>
      </c>
      <c r="AA20" s="1" t="s">
        <v>113</v>
      </c>
      <c r="AB20" s="1"/>
      <c r="AC20" s="1"/>
      <c r="AD20" s="1"/>
    </row>
    <row r="21" spans="1:30" ht="12.75">
      <c r="A21" s="4">
        <v>17</v>
      </c>
      <c r="B21" s="1" t="s">
        <v>117</v>
      </c>
      <c r="C21" s="5" t="s">
        <v>118</v>
      </c>
      <c r="D21" s="1" t="s">
        <v>119</v>
      </c>
      <c r="E21" s="1" t="s">
        <v>34</v>
      </c>
      <c r="F21" s="6">
        <v>44799</v>
      </c>
      <c r="G21" s="1"/>
      <c r="H21" s="6">
        <v>44799</v>
      </c>
      <c r="I21" s="4">
        <v>1</v>
      </c>
      <c r="J21" s="7">
        <v>10</v>
      </c>
      <c r="K21" s="7">
        <v>849.24</v>
      </c>
      <c r="L21" s="7">
        <v>84.924</v>
      </c>
      <c r="M21" s="7">
        <v>849.24</v>
      </c>
      <c r="N21" s="7">
        <v>84.924</v>
      </c>
      <c r="O21" s="5" t="s">
        <v>44</v>
      </c>
      <c r="P21" s="7">
        <v>0</v>
      </c>
      <c r="Q21" s="7">
        <v>0</v>
      </c>
      <c r="R21" s="1" t="s">
        <v>44</v>
      </c>
      <c r="S21" s="1" t="s">
        <v>45</v>
      </c>
      <c r="T21" s="8">
        <f>HYPERLINK("https://my.zakupki.prom.ua/cabinet/purchases/state_purchase/view/37240151")</f>
        <v>0</v>
      </c>
      <c r="U21" s="1" t="s">
        <v>37</v>
      </c>
      <c r="V21" s="4">
        <v>0</v>
      </c>
      <c r="W21" s="1"/>
      <c r="X21" s="1" t="s">
        <v>120</v>
      </c>
      <c r="Y21" s="7">
        <v>849.24</v>
      </c>
      <c r="Z21" s="1" t="s">
        <v>39</v>
      </c>
      <c r="AA21" s="1" t="s">
        <v>40</v>
      </c>
      <c r="AB21" s="1"/>
      <c r="AC21" s="1"/>
      <c r="AD21" s="1"/>
    </row>
    <row r="22" spans="1:30" ht="12.75">
      <c r="A22" s="4">
        <v>18</v>
      </c>
      <c r="B22" s="1" t="s">
        <v>121</v>
      </c>
      <c r="C22" s="5" t="s">
        <v>122</v>
      </c>
      <c r="D22" s="1" t="s">
        <v>123</v>
      </c>
      <c r="E22" s="1" t="s">
        <v>34</v>
      </c>
      <c r="F22" s="6">
        <v>44799</v>
      </c>
      <c r="G22" s="1"/>
      <c r="H22" s="6">
        <v>44799</v>
      </c>
      <c r="I22" s="4">
        <v>1</v>
      </c>
      <c r="J22" s="7">
        <v>5</v>
      </c>
      <c r="K22" s="7">
        <v>1421</v>
      </c>
      <c r="L22" s="7">
        <v>284.2</v>
      </c>
      <c r="M22" s="7">
        <v>1421</v>
      </c>
      <c r="N22" s="7">
        <v>284.2</v>
      </c>
      <c r="O22" s="5" t="s">
        <v>44</v>
      </c>
      <c r="P22" s="7">
        <v>0</v>
      </c>
      <c r="Q22" s="7">
        <v>0</v>
      </c>
      <c r="R22" s="1" t="s">
        <v>44</v>
      </c>
      <c r="S22" s="1" t="s">
        <v>45</v>
      </c>
      <c r="T22" s="8">
        <f>HYPERLINK("https://my.zakupki.prom.ua/cabinet/purchases/state_purchase/view/37242630")</f>
        <v>0</v>
      </c>
      <c r="U22" s="1" t="s">
        <v>37</v>
      </c>
      <c r="V22" s="4">
        <v>0</v>
      </c>
      <c r="W22" s="1"/>
      <c r="X22" s="1" t="s">
        <v>124</v>
      </c>
      <c r="Y22" s="7">
        <v>1421</v>
      </c>
      <c r="Z22" s="1" t="s">
        <v>39</v>
      </c>
      <c r="AA22" s="1" t="s">
        <v>40</v>
      </c>
      <c r="AB22" s="1"/>
      <c r="AC22" s="1"/>
      <c r="AD22" s="1"/>
    </row>
    <row r="23" spans="1:30" ht="12.75">
      <c r="A23" s="4">
        <v>19</v>
      </c>
      <c r="B23" s="1" t="s">
        <v>125</v>
      </c>
      <c r="C23" s="5" t="s">
        <v>126</v>
      </c>
      <c r="D23" s="1" t="s">
        <v>127</v>
      </c>
      <c r="E23" s="1" t="s">
        <v>34</v>
      </c>
      <c r="F23" s="6">
        <v>44805</v>
      </c>
      <c r="G23" s="1"/>
      <c r="H23" s="6">
        <v>44805</v>
      </c>
      <c r="I23" s="4">
        <v>1</v>
      </c>
      <c r="J23" s="7">
        <v>1</v>
      </c>
      <c r="K23" s="7">
        <v>889</v>
      </c>
      <c r="L23" s="7">
        <v>889</v>
      </c>
      <c r="M23" s="7">
        <v>889</v>
      </c>
      <c r="N23" s="7">
        <v>889</v>
      </c>
      <c r="O23" s="5" t="s">
        <v>128</v>
      </c>
      <c r="P23" s="7">
        <v>0</v>
      </c>
      <c r="Q23" s="7">
        <v>0</v>
      </c>
      <c r="R23" s="1" t="s">
        <v>128</v>
      </c>
      <c r="S23" s="1" t="s">
        <v>129</v>
      </c>
      <c r="T23" s="8">
        <f aca="true" t="shared" si="0" ref="T23:T24">HYPERLINK("https://my.zakupki.prom.ua/cabinet/purchases/state_purchase/view/37312885")</f>
        <v>0</v>
      </c>
      <c r="U23" s="1" t="s">
        <v>37</v>
      </c>
      <c r="V23" s="4">
        <v>0</v>
      </c>
      <c r="W23" s="1"/>
      <c r="X23" s="1" t="s">
        <v>130</v>
      </c>
      <c r="Y23" s="7">
        <v>889</v>
      </c>
      <c r="Z23" s="1" t="s">
        <v>39</v>
      </c>
      <c r="AA23" s="1" t="s">
        <v>40</v>
      </c>
      <c r="AB23" s="1"/>
      <c r="AC23" s="1"/>
      <c r="AD23" s="1"/>
    </row>
    <row r="24" spans="1:30" ht="12.75">
      <c r="A24" s="4">
        <v>20</v>
      </c>
      <c r="B24" s="1" t="s">
        <v>125</v>
      </c>
      <c r="C24" s="5" t="s">
        <v>126</v>
      </c>
      <c r="D24" s="1" t="s">
        <v>127</v>
      </c>
      <c r="E24" s="1" t="s">
        <v>34</v>
      </c>
      <c r="F24" s="6">
        <v>44805</v>
      </c>
      <c r="G24" s="1"/>
      <c r="H24" s="6">
        <v>44805</v>
      </c>
      <c r="I24" s="4">
        <v>1</v>
      </c>
      <c r="J24" s="7">
        <v>1</v>
      </c>
      <c r="K24" s="7">
        <v>889</v>
      </c>
      <c r="L24" s="7">
        <v>889</v>
      </c>
      <c r="M24" s="7">
        <v>889</v>
      </c>
      <c r="N24" s="7">
        <v>889</v>
      </c>
      <c r="O24" s="5" t="s">
        <v>128</v>
      </c>
      <c r="P24" s="7">
        <v>0</v>
      </c>
      <c r="Q24" s="7">
        <v>0</v>
      </c>
      <c r="R24" s="1" t="s">
        <v>128</v>
      </c>
      <c r="S24" s="1" t="s">
        <v>129</v>
      </c>
      <c r="T24" s="8">
        <f t="shared" si="0"/>
        <v>0</v>
      </c>
      <c r="U24" s="1" t="s">
        <v>37</v>
      </c>
      <c r="V24" s="4">
        <v>0</v>
      </c>
      <c r="W24" s="1"/>
      <c r="X24" s="1" t="s">
        <v>130</v>
      </c>
      <c r="Y24" s="7">
        <v>889</v>
      </c>
      <c r="Z24" s="1" t="s">
        <v>39</v>
      </c>
      <c r="AA24" s="1" t="s">
        <v>113</v>
      </c>
      <c r="AB24" s="1"/>
      <c r="AC24" s="1"/>
      <c r="AD24" s="1"/>
    </row>
    <row r="25" spans="1:30" ht="12.75">
      <c r="A25" s="4">
        <v>21</v>
      </c>
      <c r="B25" s="1" t="s">
        <v>131</v>
      </c>
      <c r="C25" s="5" t="s">
        <v>132</v>
      </c>
      <c r="D25" s="1" t="s">
        <v>133</v>
      </c>
      <c r="E25" s="1" t="s">
        <v>34</v>
      </c>
      <c r="F25" s="6">
        <v>44837</v>
      </c>
      <c r="G25" s="1"/>
      <c r="H25" s="6">
        <v>44837</v>
      </c>
      <c r="I25" s="4">
        <v>1</v>
      </c>
      <c r="J25" s="7">
        <v>1</v>
      </c>
      <c r="K25" s="7">
        <v>2995.2</v>
      </c>
      <c r="L25" s="7">
        <v>2995.2</v>
      </c>
      <c r="M25" s="7">
        <v>2995.2</v>
      </c>
      <c r="N25" s="7">
        <v>2995.2</v>
      </c>
      <c r="O25" s="5" t="s">
        <v>134</v>
      </c>
      <c r="P25" s="7">
        <v>0</v>
      </c>
      <c r="Q25" s="7">
        <v>0</v>
      </c>
      <c r="R25" s="1" t="s">
        <v>134</v>
      </c>
      <c r="S25" s="1" t="s">
        <v>135</v>
      </c>
      <c r="T25" s="8">
        <f>HYPERLINK("https://my.zakupki.prom.ua/cabinet/purchases/state_purchase/view/37788461")</f>
        <v>0</v>
      </c>
      <c r="U25" s="1" t="s">
        <v>37</v>
      </c>
      <c r="V25" s="4">
        <v>0</v>
      </c>
      <c r="W25" s="1"/>
      <c r="X25" s="1" t="s">
        <v>136</v>
      </c>
      <c r="Y25" s="7">
        <v>2995.2</v>
      </c>
      <c r="Z25" s="1" t="s">
        <v>39</v>
      </c>
      <c r="AA25" s="1" t="s">
        <v>113</v>
      </c>
      <c r="AB25" s="1"/>
      <c r="AC25" s="1"/>
      <c r="AD25" s="1"/>
    </row>
    <row r="26" spans="1:30" ht="12.75">
      <c r="A26" s="4">
        <v>22</v>
      </c>
      <c r="B26" s="1" t="s">
        <v>137</v>
      </c>
      <c r="C26" s="5" t="s">
        <v>138</v>
      </c>
      <c r="D26" s="1" t="s">
        <v>139</v>
      </c>
      <c r="E26" s="1" t="s">
        <v>34</v>
      </c>
      <c r="F26" s="6">
        <v>44837</v>
      </c>
      <c r="G26" s="1"/>
      <c r="H26" s="6">
        <v>44837</v>
      </c>
      <c r="I26" s="4">
        <v>1</v>
      </c>
      <c r="J26" s="7">
        <v>1</v>
      </c>
      <c r="K26" s="7">
        <v>2000</v>
      </c>
      <c r="L26" s="7">
        <v>2000</v>
      </c>
      <c r="M26" s="7">
        <v>2000</v>
      </c>
      <c r="N26" s="7">
        <v>2000</v>
      </c>
      <c r="O26" s="5" t="s">
        <v>134</v>
      </c>
      <c r="P26" s="7">
        <v>0</v>
      </c>
      <c r="Q26" s="7">
        <v>0</v>
      </c>
      <c r="R26" s="1" t="s">
        <v>134</v>
      </c>
      <c r="S26" s="1" t="s">
        <v>135</v>
      </c>
      <c r="T26" s="8">
        <f>HYPERLINK("https://my.zakupki.prom.ua/cabinet/purchases/state_purchase/view/37788995")</f>
        <v>0</v>
      </c>
      <c r="U26" s="1" t="s">
        <v>37</v>
      </c>
      <c r="V26" s="4">
        <v>0</v>
      </c>
      <c r="W26" s="1"/>
      <c r="X26" s="1" t="s">
        <v>140</v>
      </c>
      <c r="Y26" s="7">
        <v>2000</v>
      </c>
      <c r="Z26" s="1" t="s">
        <v>39</v>
      </c>
      <c r="AA26" s="1" t="s">
        <v>113</v>
      </c>
      <c r="AB26" s="1"/>
      <c r="AC26" s="1"/>
      <c r="AD26" s="1"/>
    </row>
    <row r="27" spans="1:30" ht="12.75">
      <c r="A27" s="4">
        <v>23</v>
      </c>
      <c r="B27" s="1" t="s">
        <v>141</v>
      </c>
      <c r="C27" s="5" t="s">
        <v>142</v>
      </c>
      <c r="D27" s="1" t="s">
        <v>143</v>
      </c>
      <c r="E27" s="1" t="s">
        <v>34</v>
      </c>
      <c r="F27" s="6">
        <v>44852</v>
      </c>
      <c r="G27" s="1"/>
      <c r="H27" s="6">
        <v>44852</v>
      </c>
      <c r="I27" s="4">
        <v>1</v>
      </c>
      <c r="J27" s="7">
        <v>1</v>
      </c>
      <c r="K27" s="7">
        <v>875</v>
      </c>
      <c r="L27" s="7">
        <v>875</v>
      </c>
      <c r="M27" s="7">
        <v>875</v>
      </c>
      <c r="N27" s="7">
        <v>875</v>
      </c>
      <c r="O27" s="5" t="s">
        <v>144</v>
      </c>
      <c r="P27" s="7">
        <v>0</v>
      </c>
      <c r="Q27" s="7">
        <v>0</v>
      </c>
      <c r="R27" s="1" t="s">
        <v>144</v>
      </c>
      <c r="S27" s="1" t="s">
        <v>145</v>
      </c>
      <c r="T27" s="8">
        <f>HYPERLINK("https://my.zakupki.prom.ua/cabinet/purchases/state_purchase/view/38018609")</f>
        <v>0</v>
      </c>
      <c r="U27" s="1" t="s">
        <v>37</v>
      </c>
      <c r="V27" s="4">
        <v>0</v>
      </c>
      <c r="W27" s="1"/>
      <c r="X27" s="1" t="s">
        <v>146</v>
      </c>
      <c r="Y27" s="7">
        <v>875</v>
      </c>
      <c r="Z27" s="1" t="s">
        <v>39</v>
      </c>
      <c r="AA27" s="1" t="s">
        <v>40</v>
      </c>
      <c r="AB27" s="1"/>
      <c r="AC27" s="1"/>
      <c r="AD27" s="1"/>
    </row>
    <row r="28" spans="1:30" ht="12.75">
      <c r="A28" s="4">
        <v>24</v>
      </c>
      <c r="B28" s="1" t="s">
        <v>147</v>
      </c>
      <c r="C28" s="5" t="s">
        <v>148</v>
      </c>
      <c r="D28" s="1" t="s">
        <v>149</v>
      </c>
      <c r="E28" s="1" t="s">
        <v>150</v>
      </c>
      <c r="F28" s="6">
        <v>44857</v>
      </c>
      <c r="G28" s="1"/>
      <c r="H28" s="6">
        <v>44867</v>
      </c>
      <c r="I28" s="4">
        <v>0</v>
      </c>
      <c r="J28" s="7">
        <v>4</v>
      </c>
      <c r="K28" s="7">
        <v>14000</v>
      </c>
      <c r="L28" s="7">
        <v>3500</v>
      </c>
      <c r="M28" s="4">
        <v>0</v>
      </c>
      <c r="N28" s="1"/>
      <c r="O28" s="5"/>
      <c r="P28" s="1"/>
      <c r="Q28" s="1"/>
      <c r="R28" s="1"/>
      <c r="S28" s="1"/>
      <c r="T28" s="8">
        <f>HYPERLINK("https://my.zakupki.prom.ua/cabinet/purchases/state_purchase/view/38112294")</f>
        <v>0</v>
      </c>
      <c r="U28" s="1" t="s">
        <v>151</v>
      </c>
      <c r="V28" s="4">
        <v>0</v>
      </c>
      <c r="W28" s="1"/>
      <c r="X28" s="1"/>
      <c r="Y28" s="1"/>
      <c r="Z28" s="1"/>
      <c r="AA28" s="1"/>
      <c r="AB28" s="1"/>
      <c r="AC28" s="1"/>
      <c r="AD28" s="1"/>
    </row>
    <row r="29" spans="1:30" ht="12.75">
      <c r="A29" s="4">
        <v>25</v>
      </c>
      <c r="B29" s="1" t="s">
        <v>152</v>
      </c>
      <c r="C29" s="5" t="s">
        <v>153</v>
      </c>
      <c r="D29" s="1" t="s">
        <v>154</v>
      </c>
      <c r="E29" s="1" t="s">
        <v>34</v>
      </c>
      <c r="F29" s="6">
        <v>44858</v>
      </c>
      <c r="G29" s="1"/>
      <c r="H29" s="6">
        <v>44858</v>
      </c>
      <c r="I29" s="4">
        <v>1</v>
      </c>
      <c r="J29" s="7">
        <v>10</v>
      </c>
      <c r="K29" s="7">
        <v>1145.52</v>
      </c>
      <c r="L29" s="7">
        <v>114.552</v>
      </c>
      <c r="M29" s="7">
        <v>1145.52</v>
      </c>
      <c r="N29" s="7">
        <v>114.552</v>
      </c>
      <c r="O29" s="5" t="s">
        <v>44</v>
      </c>
      <c r="P29" s="7">
        <v>0</v>
      </c>
      <c r="Q29" s="7">
        <v>0</v>
      </c>
      <c r="R29" s="1" t="s">
        <v>44</v>
      </c>
      <c r="S29" s="1" t="s">
        <v>45</v>
      </c>
      <c r="T29" s="8">
        <f>HYPERLINK("https://my.zakupki.prom.ua/cabinet/purchases/state_purchase/view/38135378")</f>
        <v>0</v>
      </c>
      <c r="U29" s="1" t="s">
        <v>37</v>
      </c>
      <c r="V29" s="4">
        <v>0</v>
      </c>
      <c r="W29" s="1"/>
      <c r="X29" s="1" t="s">
        <v>155</v>
      </c>
      <c r="Y29" s="7">
        <v>1145.52</v>
      </c>
      <c r="Z29" s="1" t="s">
        <v>39</v>
      </c>
      <c r="AA29" s="1" t="s">
        <v>40</v>
      </c>
      <c r="AB29" s="1"/>
      <c r="AC29" s="1"/>
      <c r="AD29" s="1"/>
    </row>
    <row r="30" spans="1:30" ht="12.75">
      <c r="A30" s="4">
        <v>26</v>
      </c>
      <c r="B30" s="1" t="s">
        <v>156</v>
      </c>
      <c r="C30" s="5" t="s">
        <v>157</v>
      </c>
      <c r="D30" s="1" t="s">
        <v>158</v>
      </c>
      <c r="E30" s="1" t="s">
        <v>34</v>
      </c>
      <c r="F30" s="6">
        <v>44858</v>
      </c>
      <c r="G30" s="1"/>
      <c r="H30" s="6">
        <v>44858</v>
      </c>
      <c r="I30" s="4">
        <v>1</v>
      </c>
      <c r="J30" s="7">
        <v>6</v>
      </c>
      <c r="K30" s="7">
        <v>696.01</v>
      </c>
      <c r="L30" s="7">
        <v>116.00166666666667</v>
      </c>
      <c r="M30" s="7">
        <v>696.01</v>
      </c>
      <c r="N30" s="7">
        <v>116.00166666666667</v>
      </c>
      <c r="O30" s="5" t="s">
        <v>44</v>
      </c>
      <c r="P30" s="7">
        <v>0</v>
      </c>
      <c r="Q30" s="7">
        <v>0</v>
      </c>
      <c r="R30" s="1" t="s">
        <v>44</v>
      </c>
      <c r="S30" s="1" t="s">
        <v>45</v>
      </c>
      <c r="T30" s="8">
        <f>HYPERLINK("https://my.zakupki.prom.ua/cabinet/purchases/state_purchase/view/38135488")</f>
        <v>0</v>
      </c>
      <c r="U30" s="1" t="s">
        <v>37</v>
      </c>
      <c r="V30" s="4">
        <v>0</v>
      </c>
      <c r="W30" s="1"/>
      <c r="X30" s="1" t="s">
        <v>159</v>
      </c>
      <c r="Y30" s="7">
        <v>696.01</v>
      </c>
      <c r="Z30" s="1" t="s">
        <v>39</v>
      </c>
      <c r="AA30" s="1" t="s">
        <v>40</v>
      </c>
      <c r="AB30" s="1"/>
      <c r="AC30" s="1"/>
      <c r="AD30" s="1"/>
    </row>
    <row r="31" spans="1:30" ht="12.75">
      <c r="A31" s="4">
        <v>27</v>
      </c>
      <c r="B31" s="1" t="s">
        <v>160</v>
      </c>
      <c r="C31" s="5" t="s">
        <v>161</v>
      </c>
      <c r="D31" s="1" t="s">
        <v>162</v>
      </c>
      <c r="E31" s="1" t="s">
        <v>34</v>
      </c>
      <c r="F31" s="6">
        <v>44862</v>
      </c>
      <c r="G31" s="1"/>
      <c r="H31" s="6">
        <v>44862</v>
      </c>
      <c r="I31" s="4">
        <v>1</v>
      </c>
      <c r="J31" s="7">
        <v>4</v>
      </c>
      <c r="K31" s="7">
        <v>2760</v>
      </c>
      <c r="L31" s="7">
        <v>690</v>
      </c>
      <c r="M31" s="7">
        <v>2760</v>
      </c>
      <c r="N31" s="7">
        <v>690</v>
      </c>
      <c r="O31" s="5" t="s">
        <v>163</v>
      </c>
      <c r="P31" s="7">
        <v>0</v>
      </c>
      <c r="Q31" s="7">
        <v>0</v>
      </c>
      <c r="R31" s="1" t="s">
        <v>163</v>
      </c>
      <c r="S31" s="1" t="s">
        <v>164</v>
      </c>
      <c r="T31" s="8">
        <f>HYPERLINK("https://my.zakupki.prom.ua/cabinet/purchases/state_purchase/view/38236258")</f>
        <v>0</v>
      </c>
      <c r="U31" s="1" t="s">
        <v>37</v>
      </c>
      <c r="V31" s="4">
        <v>0</v>
      </c>
      <c r="W31" s="1"/>
      <c r="X31" s="1" t="s">
        <v>165</v>
      </c>
      <c r="Y31" s="7">
        <v>2760</v>
      </c>
      <c r="Z31" s="1" t="s">
        <v>39</v>
      </c>
      <c r="AA31" s="1" t="s">
        <v>40</v>
      </c>
      <c r="AB31" s="1"/>
      <c r="AC31" s="1"/>
      <c r="AD31" s="1"/>
    </row>
    <row r="32" spans="1:30" ht="12.75">
      <c r="A32" s="4">
        <v>28</v>
      </c>
      <c r="B32" s="1" t="s">
        <v>166</v>
      </c>
      <c r="C32" s="5" t="s">
        <v>167</v>
      </c>
      <c r="D32" s="1" t="s">
        <v>86</v>
      </c>
      <c r="E32" s="1" t="s">
        <v>34</v>
      </c>
      <c r="F32" s="6">
        <v>44866</v>
      </c>
      <c r="G32" s="1"/>
      <c r="H32" s="6">
        <v>44866</v>
      </c>
      <c r="I32" s="4">
        <v>1</v>
      </c>
      <c r="J32" s="7">
        <v>2</v>
      </c>
      <c r="K32" s="7">
        <v>960</v>
      </c>
      <c r="L32" s="7">
        <v>480</v>
      </c>
      <c r="M32" s="7">
        <v>960</v>
      </c>
      <c r="N32" s="7">
        <v>480</v>
      </c>
      <c r="O32" s="5" t="s">
        <v>87</v>
      </c>
      <c r="P32" s="7">
        <v>0</v>
      </c>
      <c r="Q32" s="7">
        <v>0</v>
      </c>
      <c r="R32" s="1" t="s">
        <v>87</v>
      </c>
      <c r="S32" s="1" t="s">
        <v>88</v>
      </c>
      <c r="T32" s="8">
        <f>HYPERLINK("https://my.zakupki.prom.ua/cabinet/purchases/state_purchase/view/38274991")</f>
        <v>0</v>
      </c>
      <c r="U32" s="1" t="s">
        <v>37</v>
      </c>
      <c r="V32" s="4">
        <v>0</v>
      </c>
      <c r="W32" s="1"/>
      <c r="X32" s="1" t="s">
        <v>168</v>
      </c>
      <c r="Y32" s="7">
        <v>960</v>
      </c>
      <c r="Z32" s="1" t="s">
        <v>39</v>
      </c>
      <c r="AA32" s="1" t="s">
        <v>40</v>
      </c>
      <c r="AB32" s="1"/>
      <c r="AC32" s="1"/>
      <c r="AD32" s="1"/>
    </row>
    <row r="33" spans="1:30" ht="12.75">
      <c r="A33" s="4">
        <v>29</v>
      </c>
      <c r="B33" s="1" t="s">
        <v>169</v>
      </c>
      <c r="C33" s="5" t="s">
        <v>170</v>
      </c>
      <c r="D33" s="1" t="s">
        <v>171</v>
      </c>
      <c r="E33" s="1" t="s">
        <v>34</v>
      </c>
      <c r="F33" s="6">
        <v>44883</v>
      </c>
      <c r="G33" s="1"/>
      <c r="H33" s="6">
        <v>44883</v>
      </c>
      <c r="I33" s="4">
        <v>1</v>
      </c>
      <c r="J33" s="7">
        <v>2</v>
      </c>
      <c r="K33" s="7">
        <v>4200</v>
      </c>
      <c r="L33" s="7">
        <v>2100</v>
      </c>
      <c r="M33" s="7">
        <v>4200</v>
      </c>
      <c r="N33" s="7">
        <v>2100</v>
      </c>
      <c r="O33" s="5" t="s">
        <v>172</v>
      </c>
      <c r="P33" s="7">
        <v>0</v>
      </c>
      <c r="Q33" s="7">
        <v>0</v>
      </c>
      <c r="R33" s="1" t="s">
        <v>172</v>
      </c>
      <c r="S33" s="1" t="s">
        <v>173</v>
      </c>
      <c r="T33" s="8">
        <f>HYPERLINK("https://my.zakupki.prom.ua/cabinet/purchases/state_purchase/view/38673053")</f>
        <v>0</v>
      </c>
      <c r="U33" s="1" t="s">
        <v>37</v>
      </c>
      <c r="V33" s="4">
        <v>0</v>
      </c>
      <c r="W33" s="1"/>
      <c r="X33" s="1" t="s">
        <v>174</v>
      </c>
      <c r="Y33" s="7">
        <v>4200</v>
      </c>
      <c r="Z33" s="1" t="s">
        <v>39</v>
      </c>
      <c r="AA33" s="1" t="s">
        <v>40</v>
      </c>
      <c r="AB33" s="1"/>
      <c r="AC33" s="1"/>
      <c r="AD33" s="1"/>
    </row>
    <row r="34" spans="1:30" ht="12.75">
      <c r="A34" s="4">
        <v>30</v>
      </c>
      <c r="B34" s="1" t="s">
        <v>175</v>
      </c>
      <c r="C34" s="5" t="s">
        <v>176</v>
      </c>
      <c r="D34" s="1" t="s">
        <v>177</v>
      </c>
      <c r="E34" s="1" t="s">
        <v>34</v>
      </c>
      <c r="F34" s="6">
        <v>44917</v>
      </c>
      <c r="G34" s="1"/>
      <c r="H34" s="6">
        <v>44917</v>
      </c>
      <c r="I34" s="4">
        <v>1</v>
      </c>
      <c r="J34" s="7">
        <v>1</v>
      </c>
      <c r="K34" s="7">
        <v>2700</v>
      </c>
      <c r="L34" s="7">
        <v>2700</v>
      </c>
      <c r="M34" s="7">
        <v>2700</v>
      </c>
      <c r="N34" s="7">
        <v>2700</v>
      </c>
      <c r="O34" s="5" t="s">
        <v>44</v>
      </c>
      <c r="P34" s="7">
        <v>0</v>
      </c>
      <c r="Q34" s="7">
        <v>0</v>
      </c>
      <c r="R34" s="1" t="s">
        <v>44</v>
      </c>
      <c r="S34" s="1" t="s">
        <v>45</v>
      </c>
      <c r="T34" s="8">
        <f>HYPERLINK("https://my.zakupki.prom.ua/cabinet/purchases/state_purchase/view/39644785")</f>
        <v>0</v>
      </c>
      <c r="U34" s="1" t="s">
        <v>37</v>
      </c>
      <c r="V34" s="4">
        <v>0</v>
      </c>
      <c r="W34" s="1"/>
      <c r="X34" s="1" t="s">
        <v>178</v>
      </c>
      <c r="Y34" s="7">
        <v>2700</v>
      </c>
      <c r="Z34" s="1" t="s">
        <v>39</v>
      </c>
      <c r="AA34" s="1" t="s">
        <v>40</v>
      </c>
      <c r="AB34" s="1"/>
      <c r="AC34" s="1"/>
      <c r="AD34" s="1"/>
    </row>
    <row r="35" spans="1:30" ht="12.75">
      <c r="A35" s="4">
        <v>31</v>
      </c>
      <c r="B35" s="1" t="s">
        <v>179</v>
      </c>
      <c r="C35" s="5" t="s">
        <v>180</v>
      </c>
      <c r="D35" s="1" t="s">
        <v>181</v>
      </c>
      <c r="E35" s="1" t="s">
        <v>34</v>
      </c>
      <c r="F35" s="6">
        <v>44917</v>
      </c>
      <c r="G35" s="1"/>
      <c r="H35" s="6">
        <v>44917</v>
      </c>
      <c r="I35" s="4">
        <v>1</v>
      </c>
      <c r="J35" s="7">
        <v>21</v>
      </c>
      <c r="K35" s="7">
        <v>3584.04</v>
      </c>
      <c r="L35" s="7">
        <v>170.66857142857143</v>
      </c>
      <c r="M35" s="7">
        <v>3584.04</v>
      </c>
      <c r="N35" s="7">
        <v>170.66857142857143</v>
      </c>
      <c r="O35" s="5" t="s">
        <v>44</v>
      </c>
      <c r="P35" s="7">
        <v>0</v>
      </c>
      <c r="Q35" s="7">
        <v>0</v>
      </c>
      <c r="R35" s="1" t="s">
        <v>44</v>
      </c>
      <c r="S35" s="1" t="s">
        <v>45</v>
      </c>
      <c r="T35" s="8">
        <f>HYPERLINK("https://my.zakupki.prom.ua/cabinet/purchases/state_purchase/view/39645451")</f>
        <v>0</v>
      </c>
      <c r="U35" s="1" t="s">
        <v>37</v>
      </c>
      <c r="V35" s="4">
        <v>0</v>
      </c>
      <c r="W35" s="1"/>
      <c r="X35" s="1" t="s">
        <v>182</v>
      </c>
      <c r="Y35" s="7">
        <v>3584.04</v>
      </c>
      <c r="Z35" s="1" t="s">
        <v>39</v>
      </c>
      <c r="AA35" s="1" t="s">
        <v>40</v>
      </c>
      <c r="AB35" s="1"/>
      <c r="AC35" s="1"/>
      <c r="AD35" s="1"/>
    </row>
    <row r="36" spans="1:30" ht="12.75">
      <c r="A36" s="4">
        <v>32</v>
      </c>
      <c r="B36" s="1" t="s">
        <v>183</v>
      </c>
      <c r="C36" s="5" t="s">
        <v>184</v>
      </c>
      <c r="D36" s="1" t="s">
        <v>185</v>
      </c>
      <c r="E36" s="1" t="s">
        <v>34</v>
      </c>
      <c r="F36" s="6">
        <v>44917</v>
      </c>
      <c r="G36" s="1"/>
      <c r="H36" s="6">
        <v>44917</v>
      </c>
      <c r="I36" s="4">
        <v>1</v>
      </c>
      <c r="J36" s="7">
        <v>3</v>
      </c>
      <c r="K36" s="7">
        <v>1042.27</v>
      </c>
      <c r="L36" s="7">
        <v>347.42333333333335</v>
      </c>
      <c r="M36" s="7">
        <v>1042.27</v>
      </c>
      <c r="N36" s="7">
        <v>347.42333333333335</v>
      </c>
      <c r="O36" s="5" t="s">
        <v>44</v>
      </c>
      <c r="P36" s="7">
        <v>0</v>
      </c>
      <c r="Q36" s="7">
        <v>0</v>
      </c>
      <c r="R36" s="1" t="s">
        <v>44</v>
      </c>
      <c r="S36" s="1" t="s">
        <v>45</v>
      </c>
      <c r="T36" s="8">
        <f>HYPERLINK("https://my.zakupki.prom.ua/cabinet/purchases/state_purchase/view/39646312")</f>
        <v>0</v>
      </c>
      <c r="U36" s="1" t="s">
        <v>37</v>
      </c>
      <c r="V36" s="4">
        <v>0</v>
      </c>
      <c r="W36" s="1"/>
      <c r="X36" s="1" t="s">
        <v>186</v>
      </c>
      <c r="Y36" s="7">
        <v>1042.27</v>
      </c>
      <c r="Z36" s="1" t="s">
        <v>39</v>
      </c>
      <c r="AA36" s="1" t="s">
        <v>40</v>
      </c>
      <c r="AB36" s="1"/>
      <c r="AC36" s="1"/>
      <c r="AD36" s="1"/>
    </row>
    <row r="37" spans="1:30" ht="12.75">
      <c r="A37" s="4">
        <v>33</v>
      </c>
      <c r="B37" s="1" t="s">
        <v>187</v>
      </c>
      <c r="C37" s="5" t="s">
        <v>188</v>
      </c>
      <c r="D37" s="1" t="s">
        <v>189</v>
      </c>
      <c r="E37" s="1" t="s">
        <v>34</v>
      </c>
      <c r="F37" s="6">
        <v>44924</v>
      </c>
      <c r="G37" s="1"/>
      <c r="H37" s="6">
        <v>44924</v>
      </c>
      <c r="I37" s="4">
        <v>1</v>
      </c>
      <c r="J37" s="7">
        <v>4.35</v>
      </c>
      <c r="K37" s="7">
        <v>1266</v>
      </c>
      <c r="L37" s="7">
        <v>291.0344827586207</v>
      </c>
      <c r="M37" s="7">
        <v>1266</v>
      </c>
      <c r="N37" s="7">
        <v>291.0344827586207</v>
      </c>
      <c r="O37" s="5" t="s">
        <v>190</v>
      </c>
      <c r="P37" s="7">
        <v>0</v>
      </c>
      <c r="Q37" s="7">
        <v>0</v>
      </c>
      <c r="R37" s="1" t="s">
        <v>190</v>
      </c>
      <c r="S37" s="1" t="s">
        <v>191</v>
      </c>
      <c r="T37" s="8">
        <f>HYPERLINK("https://my.zakupki.prom.ua/cabinet/purchases/state_purchase/view/39842056")</f>
        <v>0</v>
      </c>
      <c r="U37" s="1" t="s">
        <v>37</v>
      </c>
      <c r="V37" s="4">
        <v>0</v>
      </c>
      <c r="W37" s="1"/>
      <c r="X37" s="1" t="s">
        <v>192</v>
      </c>
      <c r="Y37" s="7">
        <v>1266</v>
      </c>
      <c r="Z37" s="1" t="s">
        <v>39</v>
      </c>
      <c r="AA37" s="1" t="s">
        <v>40</v>
      </c>
      <c r="AB37" s="1"/>
      <c r="AC37" s="1"/>
      <c r="AD37" s="1"/>
    </row>
    <row r="38" spans="1:30" ht="12.75">
      <c r="A38" s="4">
        <v>34</v>
      </c>
      <c r="B38" s="1" t="s">
        <v>193</v>
      </c>
      <c r="C38" s="5" t="s">
        <v>194</v>
      </c>
      <c r="D38" s="1" t="s">
        <v>149</v>
      </c>
      <c r="E38" s="1" t="s">
        <v>150</v>
      </c>
      <c r="F38" s="6">
        <v>44849</v>
      </c>
      <c r="G38" s="6">
        <v>44860</v>
      </c>
      <c r="H38" s="6">
        <v>44856</v>
      </c>
      <c r="I38" s="4">
        <v>0</v>
      </c>
      <c r="J38" s="7">
        <v>4</v>
      </c>
      <c r="K38" s="7">
        <v>14000</v>
      </c>
      <c r="L38" s="7">
        <v>3500</v>
      </c>
      <c r="M38" s="4">
        <v>0</v>
      </c>
      <c r="N38" s="1"/>
      <c r="O38" s="5"/>
      <c r="P38" s="1"/>
      <c r="Q38" s="1"/>
      <c r="R38" s="1"/>
      <c r="S38" s="1"/>
      <c r="T38" s="8">
        <f>HYPERLINK("https://my.zakupki.prom.ua/cabinet/purchases/state_purchase/view/37993079")</f>
        <v>0</v>
      </c>
      <c r="U38" s="1" t="s">
        <v>99</v>
      </c>
      <c r="V38" s="4">
        <v>2</v>
      </c>
      <c r="W38" s="1" t="s">
        <v>195</v>
      </c>
      <c r="X38" s="1"/>
      <c r="Y38" s="1"/>
      <c r="Z38" s="1"/>
      <c r="AA38" s="1"/>
      <c r="AB38" s="1"/>
      <c r="AC38" s="1"/>
      <c r="AD38" s="1"/>
    </row>
    <row r="39" ht="12.75">
      <c r="A39" s="1"/>
    </row>
  </sheetData>
  <sheetProtection selectLockedCells="1" selectUnlockedCells="1"/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2023-02-27T16:43:48Z</dcterms:modified>
  <cp:category/>
  <cp:version/>
  <cp:contentType/>
  <cp:contentStatus/>
  <cp:revision>2</cp:revision>
</cp:coreProperties>
</file>