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penData\ДнипроРада\договора\"/>
    </mc:Choice>
  </mc:AlternateContent>
  <xr:revisionPtr revIDLastSave="0" documentId="13_ncr:1_{32A25A78-F981-455F-9D00-724D56B89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Sheet!$A$4:$I$50</definedName>
  </definedNames>
  <calcPr calcId="191029"/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<sst xmlns="http://schemas.openxmlformats.org/spreadsheetml/2006/main" count="240" uniqueCount="202">
  <si>
    <t xml:space="preserve"> «ECOBUSINESS. Екологія підприємства»</t>
  </si>
  <si>
    <t xml:space="preserve"> Визначення загального мікробного числа в воді питній, водоймищ, стічній воді, басейнів; виявлення загальних коли бактерій у воді питній, воді басейнів; виявлення Е coli у воді питній, воді басейнів; виявлення ентерококів у воді питній
</t>
  </si>
  <si>
    <t>00017733</t>
  </si>
  <si>
    <t>00207132</t>
  </si>
  <si>
    <t>0050305402</t>
  </si>
  <si>
    <t>01-21</t>
  </si>
  <si>
    <t>01038699</t>
  </si>
  <si>
    <t>01116130</t>
  </si>
  <si>
    <t>02/1358-3</t>
  </si>
  <si>
    <t>02/П/21</t>
  </si>
  <si>
    <t>026-2021/У</t>
  </si>
  <si>
    <t>02СЛ21-А</t>
  </si>
  <si>
    <t>04725941</t>
  </si>
  <si>
    <t>050521 01 2 3132</t>
  </si>
  <si>
    <t>1-2503/16_1</t>
  </si>
  <si>
    <t>1-2620/20_1</t>
  </si>
  <si>
    <t>1-49/20_1</t>
  </si>
  <si>
    <t>108-8992</t>
  </si>
  <si>
    <t>140-21</t>
  </si>
  <si>
    <t>14210000-6 Гравій, пісок, щебінь і наповнювачі</t>
  </si>
  <si>
    <t>15-2/13328</t>
  </si>
  <si>
    <t>18410000-6 Спеціальний одяг</t>
  </si>
  <si>
    <t>19430915</t>
  </si>
  <si>
    <t>20/01-21</t>
  </si>
  <si>
    <t>20021027</t>
  </si>
  <si>
    <t>21/001-т</t>
  </si>
  <si>
    <t>21/006-т</t>
  </si>
  <si>
    <t>21/007-т</t>
  </si>
  <si>
    <t>21/008-т</t>
  </si>
  <si>
    <t>21/009-т</t>
  </si>
  <si>
    <t>21/012-т</t>
  </si>
  <si>
    <t>21/013-т</t>
  </si>
  <si>
    <t>21/014-т</t>
  </si>
  <si>
    <t>21/016-т</t>
  </si>
  <si>
    <t>21/032-т</t>
  </si>
  <si>
    <t>21/041-т</t>
  </si>
  <si>
    <t>21/052-т</t>
  </si>
  <si>
    <t>21/054-т</t>
  </si>
  <si>
    <t>21/061-т</t>
  </si>
  <si>
    <t>21/064-т</t>
  </si>
  <si>
    <t>21/078-т</t>
  </si>
  <si>
    <t>21/080-т</t>
  </si>
  <si>
    <t>21/087-т</t>
  </si>
  <si>
    <t>21/088-т</t>
  </si>
  <si>
    <t>21/091-т</t>
  </si>
  <si>
    <t>21/103-т</t>
  </si>
  <si>
    <t>21559964</t>
  </si>
  <si>
    <t>21673832</t>
  </si>
  <si>
    <t>22210000-5 Газети</t>
  </si>
  <si>
    <t>22213000-6 Журнали</t>
  </si>
  <si>
    <t>22410000-7 Марки</t>
  </si>
  <si>
    <t>2330401906</t>
  </si>
  <si>
    <t>23359034</t>
  </si>
  <si>
    <t>23369086</t>
  </si>
  <si>
    <t>23941343</t>
  </si>
  <si>
    <t>24960000-1 Хімічна продукція різна</t>
  </si>
  <si>
    <t>25021641</t>
  </si>
  <si>
    <t>25771603</t>
  </si>
  <si>
    <t>271-2021</t>
  </si>
  <si>
    <t>2714500271</t>
  </si>
  <si>
    <t>280421-11/2.3Р32</t>
  </si>
  <si>
    <t>2952203194</t>
  </si>
  <si>
    <t>30190000-7 Офісне устаткування та приладдя різне</t>
  </si>
  <si>
    <t>30230000-0 Комп’ютерне обладнання</t>
  </si>
  <si>
    <t>3074106617</t>
  </si>
  <si>
    <t>31065644</t>
  </si>
  <si>
    <t>31320000-5 Електророзподільні кабелі</t>
  </si>
  <si>
    <t>31440000-2 Акумуляторні батареї</t>
  </si>
  <si>
    <t>31559190</t>
  </si>
  <si>
    <t>31680000-6 Електричне приладдя та супутні товари до електричного обладнання</t>
  </si>
  <si>
    <t>32349901</t>
  </si>
  <si>
    <t>32350021</t>
  </si>
  <si>
    <t>32440000-9 Телеметричне та термінальне обладнання</t>
  </si>
  <si>
    <t>3256204919</t>
  </si>
  <si>
    <t>32723765</t>
  </si>
  <si>
    <t>35323603</t>
  </si>
  <si>
    <t>354</t>
  </si>
  <si>
    <t>35986905</t>
  </si>
  <si>
    <t>36296712</t>
  </si>
  <si>
    <t>36962361</t>
  </si>
  <si>
    <t>37069639</t>
  </si>
  <si>
    <t>37674503</t>
  </si>
  <si>
    <t>38420000-5 Прилади для вимірювання витрати, рівня та тиску рідин і газів</t>
  </si>
  <si>
    <t>38431598</t>
  </si>
  <si>
    <t>38527887</t>
  </si>
  <si>
    <t>39340000-7 Обладнання для газових мереж</t>
  </si>
  <si>
    <t>42071524</t>
  </si>
  <si>
    <t>42130000-9 Арматура трубопровідна: крани, вентилі, клапани та подібні пристрої</t>
  </si>
  <si>
    <t>43035859</t>
  </si>
  <si>
    <t>43201137</t>
  </si>
  <si>
    <t>44220000-8 Столярні вироби</t>
  </si>
  <si>
    <t>44440000-6 Вальниці</t>
  </si>
  <si>
    <t>50294518</t>
  </si>
  <si>
    <t>503-21-ДК</t>
  </si>
  <si>
    <t>50303024</t>
  </si>
  <si>
    <t>50310072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</si>
  <si>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</si>
  <si>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</si>
  <si>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51.479.21.21</t>
  </si>
  <si>
    <t>51310000-8 Послуги зі встановлення радіо-, телевізійної, аудіо- та відеоапаратури</t>
  </si>
  <si>
    <t>52/7</t>
  </si>
  <si>
    <t>6-У-21</t>
  </si>
  <si>
    <t>6396</t>
  </si>
  <si>
    <t>64210000-1 Послуги телефонного зв’язку та передачі даних</t>
  </si>
  <si>
    <t>71330000-0 Інженерні послуги різні</t>
  </si>
  <si>
    <t>71350000-6 Науково-технічні послуги в галузі інженерії</t>
  </si>
  <si>
    <t>71630000-3 Послуги з технічного огляду та випробовувань</t>
  </si>
  <si>
    <t>71900000-7 Лабораторні послуги</t>
  </si>
  <si>
    <t>72253000-3 Послуги з підтримки користувачів та з технічної підтримки</t>
  </si>
  <si>
    <t>72410000-7 Послуги провайдерів</t>
  </si>
  <si>
    <t>79410000-1 Консультаційні послуги з питань підприємницької діяльності та управління</t>
  </si>
  <si>
    <t>80530000-8 Послуги у сфері професійної підготовки</t>
  </si>
  <si>
    <t>85140000-2 Послуги у сфері охорони здоров’я різні</t>
  </si>
  <si>
    <t>90520000-8 Послуги у сфері поводження з радіоактивними, токсичними, медичними та небезпечними відходами</t>
  </si>
  <si>
    <t>90730000-3 Відстеження, моніторинг забруднень і відновлення</t>
  </si>
  <si>
    <t xml:space="preserve">«Інформаційний бюлетень НКРЕКП» </t>
  </si>
  <si>
    <t>«Все про бухгалтерский облік»</t>
  </si>
  <si>
    <t>ЄДРПОУ переможця</t>
  </si>
  <si>
    <t>Ідентифікатор закупівлі</t>
  </si>
  <si>
    <t>АКЦІОНЕРНЕ ТОВАРИСТВО "ДТЕК ДНІПРОВСЬКІ ЕЛЕКТРОМЕРЕЖІ"</t>
  </si>
  <si>
    <t xml:space="preserve">Акумуляторні батареї MERLION AGM GP 12120F2 PREMIUM 12V 12Ah (150*98*95) </t>
  </si>
  <si>
    <t xml:space="preserve">Блоки живлення для системних блоків </t>
  </si>
  <si>
    <t xml:space="preserve">Блоки живлення – штекери, зарядні пристрої, кебелі до зарядних пристроїв, конденсатори електролітичні </t>
  </si>
  <si>
    <t>ВОЙТЕНКО ОЛЕКСІЙ ІВАНОВИЧ</t>
  </si>
  <si>
    <t>ВОЛОДІН АНДРІЙ СЕРГІЙОВИЧ</t>
  </si>
  <si>
    <t xml:space="preserve">Вентилі </t>
  </si>
  <si>
    <t>ГОНТАР ЛЮДМИЛА ВАСИЛІВНА</t>
  </si>
  <si>
    <t>ДЕРЖАВНА УСТАНОВА "ДНІПРОПЕТРОВСЬКИЙ ОБЛАСНИЙ ЛАБОРАТОРНИЙ ЦЕНТР МІНІСТЕРСТВА ОХОРОНИ ЗДОРОВ'Я УКРАЇНИ"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</si>
  <si>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</si>
  <si>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ДЕРЖАВНЕ ПІДПРИЄМСТВО "ЖИЛКОМ"</t>
  </si>
  <si>
    <t>ДЕРЖАВНЕ ПІДПРИЄМСТВО "ПРИДНІПРОВСЬКИЙ ЕКСПЕРТНО-ТЕХНІЧНИЙ ЦЕНТР ДЕРЖПРАЦІ"</t>
  </si>
  <si>
    <t>ДНІПРОВСЬКИЙ НАЦІОНАЛЬНИЙ УНІВЕРСИТЕТ ЗАЛІЗНИЧНОГО ТРАНСПОРТУ ІМЕНІ АКАДЕМІКА В. ЛАЗАРЯНА</t>
  </si>
  <si>
    <t>ДНІПРОПЕТРОВСЬКА ДИРЕКЦІЯ АКЦІОНЕРНОГО ТОВАРИСТВА "УКРПОШТА"</t>
  </si>
  <si>
    <t>ДНІПРОПЕТРОВСЬКИЙ РЕГІОНАЛЬНИЙ ЦЕНТР З ГІДРОМЕТЕОРОЛОГІЇ</t>
  </si>
  <si>
    <t>ДОЧІРНЄ ПІДПРИЄМСТВО "НАУКОВО-ТЕХНІЧНИЙ УЧБОВО-КОНСУЛЬТАЦІЙНИЙ ЦЕНТР" УКРАЇНСЬКОЇ НАУКОВО-ТЕХНІЧНОЇ ЕЛЕКТРОЕНЕРГЕТИЧНОЇ АСОЦІАЦІЇ "АСЕЛЕНЕРГО"</t>
  </si>
  <si>
    <t>Дата підписання договору:</t>
  </si>
  <si>
    <t xml:space="preserve">Доступ до мережі Інтернет </t>
  </si>
  <si>
    <t xml:space="preserve">Збірник «Ціноутворення у будівництві» </t>
  </si>
  <si>
    <t xml:space="preserve">Кабель ВВГ </t>
  </si>
  <si>
    <t xml:space="preserve">Картки поштові чи ілюстровані </t>
  </si>
  <si>
    <t>Код CPV</t>
  </si>
  <si>
    <t>Комп'ютерне обладнання (Принтер багатофункціональний A4, 8 000 стор/міс, 18 стор/хв., USB)</t>
  </si>
  <si>
    <t xml:space="preserve">Комплексонат цинка ОЕДФ </t>
  </si>
  <si>
    <t>Консультаційні послуги по формуванню Приміток до фінансової звітності за 2020 р. згідно вимог Міжнародних стандартів</t>
  </si>
  <si>
    <t xml:space="preserve">Куртки, брюки, окуляри, респіратори для зварювальника </t>
  </si>
  <si>
    <t xml:space="preserve">Лічильники води </t>
  </si>
  <si>
    <t xml:space="preserve">Металопластикові вироби </t>
  </si>
  <si>
    <t xml:space="preserve">Метрологічні послуги з повірки манометрів </t>
  </si>
  <si>
    <t xml:space="preserve">Метрологічні послуги з проведення розрахунку характеристик витратоміру з застосуванням стандартних звужуючих пристроїв згідно з ДСТУ ГОСТ 8.586 (1…5) </t>
  </si>
  <si>
    <t xml:space="preserve">Муфти кабельні Сттп-3х (150-240)-10 зі з’єднувачами </t>
  </si>
  <si>
    <t>Номер договору</t>
  </si>
  <si>
    <t xml:space="preserve">Обслуговування модульного теплового пункту </t>
  </si>
  <si>
    <t xml:space="preserve">Оперативні перемикання в електроустановках, оформлення дозволу на виконання робіт в охоронній зоні електричних мереж 0,4-10кВ по вул. Демент'єва, 10, м. Дніпро </t>
  </si>
  <si>
    <t xml:space="preserve">Оперативні перемикання в електроустановках, оформлення дозволу на виконання робіт в охоронній зоні електричних мереж 0,4-10кВ по вул. Шолохова, 33, м. Дніпро </t>
  </si>
  <si>
    <t>ПРИВАТНЕ АКЦІОНЕРНЕ ТОВАРИСТВО  "ФІРМА "РЕАГЕНТ"</t>
  </si>
  <si>
    <t>ПРИВАТНЕ АКЦІОНЕРНЕ ТОВАРИСТВО "КИЇВСТАР"</t>
  </si>
  <si>
    <t>ПРИВАТНЕ АКЦІОНЕРНЕ ТОВАРИСТВО "СУДНОПЛАВНА КОМПАНІЯ "УКРРІЧФЛОТ"</t>
  </si>
  <si>
    <t>ПРИВАТНЕ ПІДПРИЄМСТВО "ОРГТЕХЦЕНТР"</t>
  </si>
  <si>
    <t>ПРИВАТНЕ ПІДПРИЄМСТВО "СТРОЙ-СМЕТА"</t>
  </si>
  <si>
    <t>ПРИВАТНЕ ПІДПРИЄМСТВО "ТОРГІВЕЛЬНИЙ ДІМ ЕЛЕКТРОЗВАРМАШ"</t>
  </si>
  <si>
    <t>Переможець (назва)</t>
  </si>
  <si>
    <t xml:space="preserve">Послуги з вимірювання показників якості поверхневих, підземних, зворотних і стічних вод </t>
  </si>
  <si>
    <t xml:space="preserve">Послуги з встановлення каналоутворюючого обладнання (блоку оповіщення БО-FМ-04-С – 1шт.) для підключення електричної сирени централізованої системи оповіщення населення до пункту управління автоматизованої системи централізованого оповіщення м. Дніпра </t>
  </si>
  <si>
    <t xml:space="preserve">Послуги з демонтажу, діагностування та послідуючого монтажу теплообчислювача на вузлу обліку теплової енергії; послуги з підключення модему на теплообчислювачі теплової енергії та організації дистанційної передачі даних </t>
  </si>
  <si>
    <t xml:space="preserve">Послуги з метеорологічного обслуговування </t>
  </si>
  <si>
    <t xml:space="preserve">Послуги з перевірки документів і розрахунків загальновиробничих норм питомих витрат палива, теплової та електричної енергії на 2021 рік та погодження їх в органах виконавчої влади </t>
  </si>
  <si>
    <t xml:space="preserve">Послуги з періодичної атестації робочих місць </t>
  </si>
  <si>
    <t>Послуги з питань визначення вартості будівельних робіт при застосуванні ПК АВК-5 "Автоматизований випуск на ПЕОМ кошторисно-ресурсної документації" на основних та додаткових робочих місцях</t>
  </si>
  <si>
    <t xml:space="preserve">Послуги з програмування та технічного обслуговування теплообчислювача, витратоміра на вузлу обліку теплової енергії </t>
  </si>
  <si>
    <t xml:space="preserve">Послуги з інструментального контролю встановлених нормативів гранично-допустимих викидів забруднюючих речовин в атмосферу від стаціонарних джерел викидів об'єктів </t>
  </si>
  <si>
    <t xml:space="preserve">Послуги по збиранню, перевезенню, зберіганню та передачі відходів для подальшого їх оброблення, утилізації, видалення, знешкодження і захоронення згідно вимог чинного законодавства </t>
  </si>
  <si>
    <t xml:space="preserve">Поштові марки </t>
  </si>
  <si>
    <t>Предмет закупівлі</t>
  </si>
  <si>
    <t xml:space="preserve">Проведення технічних оглядів 
та технічного діагностування підйомних споруд
</t>
  </si>
  <si>
    <t xml:space="preserve">Підшипники </t>
  </si>
  <si>
    <t>Пісок річковий</t>
  </si>
  <si>
    <t>РЕГІОНАЛЬНИЙ ОФІС ВОДНИХ РЕСУРСІВ У ДНІПРОПЕТРОВСЬКІЙ ОБЛАСТІ</t>
  </si>
  <si>
    <t xml:space="preserve">Регулятори тиску, клапан </t>
  </si>
  <si>
    <t xml:space="preserve">Ремонт генератора ЕСС5-62-4 Р-15 кВт п-1500 об/хв </t>
  </si>
  <si>
    <t xml:space="preserve">Розпломбування вузла обліку/пломбування вузла обліку </t>
  </si>
  <si>
    <t>Розпломбування/пломбування вузла обліку</t>
  </si>
  <si>
    <t>Сума договору</t>
  </si>
  <si>
    <t>ТОВ СП "ТОВАРИСТВО ТЕХНІЧНОГО НАГЛЯДУ ДІЕКС"</t>
  </si>
  <si>
    <t>ТОВАРИСТВО З ОБМЕЖЕНОЮ ВІДПОВІДАЛЬНІСТЮ "ВОСТОК-СЕРВІС"</t>
  </si>
  <si>
    <t>ТОВАРИСТВО З ОБМЕЖЕНОЮ ВІДПОВІДАЛЬНІСТЮ "ГАЗПРИЛАД"</t>
  </si>
  <si>
    <t>ТОВАРИСТВО З ОБМЕЖЕНОЮ ВІДПОВІДАЛЬНІСТЮ "ЕКОБІЗНЕС ГРУП"</t>
  </si>
  <si>
    <t>ТОВАРИСТВО З ОБМЕЖЕНОЮ ВІДПОВІДАЛЬНІСТЮ "ЕНЕРГОПОЛІСЕРВІС"</t>
  </si>
  <si>
    <t>ТОВАРИСТВО З ОБМЕЖЕНОЮ ВІДПОВІДАЛЬНІСТЮ "ЕНЕРГОТРЕЙД ТД"</t>
  </si>
  <si>
    <t>ТОВАРИСТВО З ОБМЕЖЕНОЮ ВІДПОВІДАЛЬНІСТЮ "НАУКОВО-ВИРОБНИЧА ФІРМА "ІНПРОЕКТ"</t>
  </si>
  <si>
    <t>ТОВАРИСТВО З ОБМЕЖЕНОЮ ВІДПОВІДАЛЬНІСТЮ "НАУКОВО-ВИРОБНИЧЕ ПІДПРИЄМСТВО "ОЗОН С"</t>
  </si>
  <si>
    <t>ТОВАРИСТВО З ОБМЕЖЕНОЮ ВІДПОВІДАЛЬНІСТЮ "РЕДАКЦІЯ ГАЗЕТИ "ВСЕ ПРО БУХГАЛТЕРСЬКИЙ ОБЛІК"</t>
  </si>
  <si>
    <t>ТОВАРИСТВО З ОБМЕЖЕНОЮ ВІДПОВІДАЛЬНІСТЮ "ТД ИРБИС"</t>
  </si>
  <si>
    <t>ТОВАРИСТВО З ОБМЕЖЕНОЮ ВІДПОВІДАЛЬНІСТЮ "ТЕЛЕМІСТ 2012"</t>
  </si>
  <si>
    <t>ТОВАРИСТВО З ОБМЕЖЕНОЮ ВІДПОВІДАЛЬНІСТЮ "УКРВТОРУТИЛІЗАЦІЯ"</t>
  </si>
  <si>
    <t>ТОВАРИСТВО З ОБМЕЖЕНОЮ ВІДПОВІДАЛЬНІСТЮ "ФЛАГМАНПЛАСТ"</t>
  </si>
  <si>
    <t xml:space="preserve">Телекомунікаційні послуги </t>
  </si>
  <si>
    <t>Товариство з обмеженою відповідальністю ВИРОБНИЧА ФІРМА «СЕРВІС»</t>
  </si>
  <si>
    <t xml:space="preserve">Фіксований телефонний зв’язок </t>
  </si>
  <si>
    <t>ХАЛІК ОЛЕКСАНДР ВОЛОДИМИРОВИЧ</t>
  </si>
  <si>
    <t>ЧЕРЕВАНЬ ДМИТРО ВОЛОДИМИРОВИЧ</t>
  </si>
  <si>
    <t>№</t>
  </si>
  <si>
    <t>Інформація про всі закупівлі до 50 тис. грн. по КП "Теплоенерго" ДМР 1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</si>
</sst>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4296591" TargetMode="External"/><Relationship Id="rId13" Type="http://schemas.openxmlformats.org/officeDocument/2006/relationships/hyperlink" Target="https://my.zakupki.prom.ua/remote/dispatcher/state_purchase_view/24852641" TargetMode="External"/><Relationship Id="rId18" Type="http://schemas.openxmlformats.org/officeDocument/2006/relationships/hyperlink" Target="https://my.zakupki.prom.ua/remote/dispatcher/state_purchase_view/24207076" TargetMode="External"/><Relationship Id="rId26" Type="http://schemas.openxmlformats.org/officeDocument/2006/relationships/hyperlink" Target="https://my.zakupki.prom.ua/remote/dispatcher/state_purchase_view/25128366" TargetMode="External"/><Relationship Id="rId39" Type="http://schemas.openxmlformats.org/officeDocument/2006/relationships/hyperlink" Target="https://my.zakupki.prom.ua/remote/dispatcher/state_purchase_view/24293917" TargetMode="External"/><Relationship Id="rId3" Type="http://schemas.openxmlformats.org/officeDocument/2006/relationships/hyperlink" Target="https://my.zakupki.prom.ua/remote/dispatcher/state_purchase_view/22961614" TargetMode="External"/><Relationship Id="rId21" Type="http://schemas.openxmlformats.org/officeDocument/2006/relationships/hyperlink" Target="https://my.zakupki.prom.ua/remote/dispatcher/state_purchase_view/24524039" TargetMode="External"/><Relationship Id="rId34" Type="http://schemas.openxmlformats.org/officeDocument/2006/relationships/hyperlink" Target="https://my.zakupki.prom.ua/remote/dispatcher/state_purchase_view/24599702" TargetMode="External"/><Relationship Id="rId42" Type="http://schemas.openxmlformats.org/officeDocument/2006/relationships/hyperlink" Target="https://my.zakupki.prom.ua/remote/dispatcher/state_purchase_view/25133193" TargetMode="External"/><Relationship Id="rId7" Type="http://schemas.openxmlformats.org/officeDocument/2006/relationships/hyperlink" Target="https://my.zakupki.prom.ua/remote/dispatcher/state_purchase_view/23308586" TargetMode="External"/><Relationship Id="rId12" Type="http://schemas.openxmlformats.org/officeDocument/2006/relationships/hyperlink" Target="https://my.zakupki.prom.ua/remote/dispatcher/state_purchase_view/25214956" TargetMode="External"/><Relationship Id="rId17" Type="http://schemas.openxmlformats.org/officeDocument/2006/relationships/hyperlink" Target="https://my.zakupki.prom.ua/remote/dispatcher/state_purchase_view/25612715" TargetMode="External"/><Relationship Id="rId25" Type="http://schemas.openxmlformats.org/officeDocument/2006/relationships/hyperlink" Target="https://my.zakupki.prom.ua/remote/dispatcher/state_purchase_view/22876771" TargetMode="External"/><Relationship Id="rId33" Type="http://schemas.openxmlformats.org/officeDocument/2006/relationships/hyperlink" Target="https://my.zakupki.prom.ua/remote/dispatcher/state_purchase_view/22900565" TargetMode="External"/><Relationship Id="rId38" Type="http://schemas.openxmlformats.org/officeDocument/2006/relationships/hyperlink" Target="https://my.zakupki.prom.ua/remote/dispatcher/state_purchase_view/25218881" TargetMode="External"/><Relationship Id="rId46" Type="http://schemas.openxmlformats.org/officeDocument/2006/relationships/hyperlink" Target="https://my.zakupki.prom.ua/remote/dispatcher/state_purchase_view/26887201" TargetMode="External"/><Relationship Id="rId2" Type="http://schemas.openxmlformats.org/officeDocument/2006/relationships/hyperlink" Target="https://my.zakupki.prom.ua/remote/dispatcher/state_purchase_view/22961105" TargetMode="External"/><Relationship Id="rId16" Type="http://schemas.openxmlformats.org/officeDocument/2006/relationships/hyperlink" Target="https://my.zakupki.prom.ua/remote/dispatcher/state_purchase_view/24291799" TargetMode="External"/><Relationship Id="rId20" Type="http://schemas.openxmlformats.org/officeDocument/2006/relationships/hyperlink" Target="https://my.zakupki.prom.ua/remote/dispatcher/state_purchase_view/24016457" TargetMode="External"/><Relationship Id="rId29" Type="http://schemas.openxmlformats.org/officeDocument/2006/relationships/hyperlink" Target="https://my.zakupki.prom.ua/remote/dispatcher/state_purchase_view/24121702" TargetMode="External"/><Relationship Id="rId41" Type="http://schemas.openxmlformats.org/officeDocument/2006/relationships/hyperlink" Target="https://my.zakupki.prom.ua/remote/dispatcher/state_purchase_view/25821843" TargetMode="External"/><Relationship Id="rId1" Type="http://schemas.openxmlformats.org/officeDocument/2006/relationships/hyperlink" Target="https://my.zakupki.prom.ua/remote/dispatcher/state_purchase_view/23045065" TargetMode="External"/><Relationship Id="rId6" Type="http://schemas.openxmlformats.org/officeDocument/2006/relationships/hyperlink" Target="https://my.zakupki.prom.ua/remote/dispatcher/state_purchase_view/25334182" TargetMode="External"/><Relationship Id="rId11" Type="http://schemas.openxmlformats.org/officeDocument/2006/relationships/hyperlink" Target="https://my.zakupki.prom.ua/remote/dispatcher/state_purchase_view/24597121" TargetMode="External"/><Relationship Id="rId24" Type="http://schemas.openxmlformats.org/officeDocument/2006/relationships/hyperlink" Target="https://my.zakupki.prom.ua/remote/dispatcher/state_purchase_view/22842217" TargetMode="External"/><Relationship Id="rId32" Type="http://schemas.openxmlformats.org/officeDocument/2006/relationships/hyperlink" Target="https://my.zakupki.prom.ua/remote/dispatcher/state_purchase_view/26394425" TargetMode="External"/><Relationship Id="rId37" Type="http://schemas.openxmlformats.org/officeDocument/2006/relationships/hyperlink" Target="https://my.zakupki.prom.ua/remote/dispatcher/state_purchase_view/25551165" TargetMode="External"/><Relationship Id="rId40" Type="http://schemas.openxmlformats.org/officeDocument/2006/relationships/hyperlink" Target="https://my.zakupki.prom.ua/remote/dispatcher/state_purchase_view/24366845" TargetMode="External"/><Relationship Id="rId45" Type="http://schemas.openxmlformats.org/officeDocument/2006/relationships/hyperlink" Target="https://my.zakupki.prom.ua/remote/dispatcher/state_purchase_view/25510515" TargetMode="External"/><Relationship Id="rId5" Type="http://schemas.openxmlformats.org/officeDocument/2006/relationships/hyperlink" Target="https://my.zakupki.prom.ua/remote/dispatcher/state_purchase_view/24074524" TargetMode="External"/><Relationship Id="rId15" Type="http://schemas.openxmlformats.org/officeDocument/2006/relationships/hyperlink" Target="https://my.zakupki.prom.ua/remote/dispatcher/state_purchase_view/22868949" TargetMode="External"/><Relationship Id="rId23" Type="http://schemas.openxmlformats.org/officeDocument/2006/relationships/hyperlink" Target="https://my.zakupki.prom.ua/remote/dispatcher/state_purchase_view/26138044" TargetMode="External"/><Relationship Id="rId28" Type="http://schemas.openxmlformats.org/officeDocument/2006/relationships/hyperlink" Target="https://my.zakupki.prom.ua/remote/dispatcher/state_purchase_view/23472859" TargetMode="External"/><Relationship Id="rId36" Type="http://schemas.openxmlformats.org/officeDocument/2006/relationships/hyperlink" Target="https://my.zakupki.prom.ua/remote/dispatcher/state_purchase_view/26134679" TargetMode="External"/><Relationship Id="rId10" Type="http://schemas.openxmlformats.org/officeDocument/2006/relationships/hyperlink" Target="https://my.zakupki.prom.ua/remote/dispatcher/state_purchase_view/25763177" TargetMode="External"/><Relationship Id="rId19" Type="http://schemas.openxmlformats.org/officeDocument/2006/relationships/hyperlink" Target="https://my.zakupki.prom.ua/remote/dispatcher/state_purchase_view/23419808" TargetMode="External"/><Relationship Id="rId31" Type="http://schemas.openxmlformats.org/officeDocument/2006/relationships/hyperlink" Target="https://my.zakupki.prom.ua/remote/dispatcher/state_purchase_view/23750017" TargetMode="External"/><Relationship Id="rId44" Type="http://schemas.openxmlformats.org/officeDocument/2006/relationships/hyperlink" Target="https://my.zakupki.prom.ua/remote/dispatcher/state_purchase_view/24448930" TargetMode="External"/><Relationship Id="rId4" Type="http://schemas.openxmlformats.org/officeDocument/2006/relationships/hyperlink" Target="https://my.zakupki.prom.ua/remote/dispatcher/state_purchase_view/25518466" TargetMode="External"/><Relationship Id="rId9" Type="http://schemas.openxmlformats.org/officeDocument/2006/relationships/hyperlink" Target="https://my.zakupki.prom.ua/remote/dispatcher/state_purchase_view/23600878" TargetMode="External"/><Relationship Id="rId14" Type="http://schemas.openxmlformats.org/officeDocument/2006/relationships/hyperlink" Target="https://my.zakupki.prom.ua/remote/dispatcher/state_purchase_view/26340148" TargetMode="External"/><Relationship Id="rId22" Type="http://schemas.openxmlformats.org/officeDocument/2006/relationships/hyperlink" Target="https://my.zakupki.prom.ua/remote/dispatcher/state_purchase_view/26393619" TargetMode="External"/><Relationship Id="rId27" Type="http://schemas.openxmlformats.org/officeDocument/2006/relationships/hyperlink" Target="https://my.zakupki.prom.ua/remote/dispatcher/state_purchase_view/25355476" TargetMode="External"/><Relationship Id="rId30" Type="http://schemas.openxmlformats.org/officeDocument/2006/relationships/hyperlink" Target="https://my.zakupki.prom.ua/remote/dispatcher/state_purchase_view/26335955" TargetMode="External"/><Relationship Id="rId35" Type="http://schemas.openxmlformats.org/officeDocument/2006/relationships/hyperlink" Target="https://my.zakupki.prom.ua/remote/dispatcher/state_purchase_view/25261199" TargetMode="External"/><Relationship Id="rId43" Type="http://schemas.openxmlformats.org/officeDocument/2006/relationships/hyperlink" Target="https://my.zakupki.prom.ua/remote/dispatcher/state_purchase_view/23856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pane ySplit="4" topLeftCell="A41" activePane="bottomLeft" state="frozen"/>
      <selection pane="bottomLeft" activeCell="B3" sqref="B3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30"/>
    <col min="6" max="8" width="15"/>
    <col min="9" max="9" width="10"/>
  </cols>
  <sheetData>
    <row r="1" spans="1:9" x14ac:dyDescent="0.25">
      <c r="A1" s="1"/>
    </row>
    <row r="2" spans="1:9" ht="18.75" x14ac:dyDescent="0.3">
      <c r="A2" s="8" t="s">
        <v>201</v>
      </c>
      <c r="B2" s="8"/>
      <c r="C2" s="8"/>
      <c r="D2" s="8"/>
      <c r="E2" s="8"/>
      <c r="F2" s="8"/>
      <c r="G2" s="8"/>
      <c r="H2" s="8"/>
      <c r="I2" s="8"/>
    </row>
    <row r="4" spans="1:9" ht="38.25" x14ac:dyDescent="0.25">
      <c r="A4" s="2" t="s">
        <v>200</v>
      </c>
      <c r="B4" s="2" t="s">
        <v>118</v>
      </c>
      <c r="C4" s="2" t="s">
        <v>172</v>
      </c>
      <c r="D4" s="2" t="s">
        <v>140</v>
      </c>
      <c r="E4" s="2" t="s">
        <v>160</v>
      </c>
      <c r="F4" s="2" t="s">
        <v>117</v>
      </c>
      <c r="G4" s="2" t="s">
        <v>150</v>
      </c>
      <c r="H4" s="2" t="s">
        <v>181</v>
      </c>
      <c r="I4" s="2" t="s">
        <v>135</v>
      </c>
    </row>
    <row r="5" spans="1:9" ht="38.25" x14ac:dyDescent="0.25">
      <c r="A5" s="3">
        <v>1</v>
      </c>
      <c r="B5" s="4" t="str">
        <f>HYPERLINK("https://my.zakupki.prom.ua/remote/dispatcher/state_purchase_view/23045065", "UA-2021-01-19-001241-a")</f>
        <v>UA-2021-01-19-001241-a</v>
      </c>
      <c r="C5" s="5" t="s">
        <v>122</v>
      </c>
      <c r="D5" s="5" t="s">
        <v>69</v>
      </c>
      <c r="E5" s="5" t="s">
        <v>123</v>
      </c>
      <c r="F5" s="5" t="s">
        <v>73</v>
      </c>
      <c r="G5" s="5" t="s">
        <v>29</v>
      </c>
      <c r="H5" s="6">
        <v>2714.7</v>
      </c>
      <c r="I5" s="7">
        <v>44214</v>
      </c>
    </row>
    <row r="6" spans="1:9" ht="25.5" x14ac:dyDescent="0.25">
      <c r="A6" s="3">
        <v>2</v>
      </c>
      <c r="B6" s="4" t="str">
        <f>HYPERLINK("https://my.zakupki.prom.ua/remote/dispatcher/state_purchase_view/22961105", "UA-2021-01-14-003814-a")</f>
        <v>UA-2021-01-14-003814-a</v>
      </c>
      <c r="C6" s="5" t="s">
        <v>120</v>
      </c>
      <c r="D6" s="5" t="s">
        <v>67</v>
      </c>
      <c r="E6" s="5" t="s">
        <v>199</v>
      </c>
      <c r="F6" s="5" t="s">
        <v>61</v>
      </c>
      <c r="G6" s="5" t="s">
        <v>28</v>
      </c>
      <c r="H6" s="6">
        <v>2400</v>
      </c>
      <c r="I6" s="7">
        <v>44208</v>
      </c>
    </row>
    <row r="7" spans="1:9" ht="38.25" x14ac:dyDescent="0.25">
      <c r="A7" s="3">
        <v>3</v>
      </c>
      <c r="B7" s="4" t="str">
        <f>HYPERLINK("https://my.zakupki.prom.ua/remote/dispatcher/state_purchase_view/22961614", "UA-2021-01-14-003960-a")</f>
        <v>UA-2021-01-14-003960-a</v>
      </c>
      <c r="C7" s="5" t="s">
        <v>145</v>
      </c>
      <c r="D7" s="5" t="s">
        <v>82</v>
      </c>
      <c r="E7" s="5" t="s">
        <v>159</v>
      </c>
      <c r="F7" s="5" t="s">
        <v>54</v>
      </c>
      <c r="G7" s="5" t="s">
        <v>27</v>
      </c>
      <c r="H7" s="6">
        <v>31952.84</v>
      </c>
      <c r="I7" s="7">
        <v>44208</v>
      </c>
    </row>
    <row r="8" spans="1:9" ht="38.25" x14ac:dyDescent="0.25">
      <c r="A8" s="3">
        <v>4</v>
      </c>
      <c r="B8" s="4" t="str">
        <f>HYPERLINK("https://my.zakupki.prom.ua/remote/dispatcher/state_purchase_view/25518466", "UA-2021-04-05-002228-a")</f>
        <v>UA-2021-04-05-002228-a</v>
      </c>
      <c r="C8" s="5" t="s">
        <v>178</v>
      </c>
      <c r="D8" s="5" t="s">
        <v>97</v>
      </c>
      <c r="E8" s="5" t="s">
        <v>186</v>
      </c>
      <c r="F8" s="5" t="s">
        <v>80</v>
      </c>
      <c r="G8" s="5" t="s">
        <v>40</v>
      </c>
      <c r="H8" s="6">
        <v>11000</v>
      </c>
      <c r="I8" s="7">
        <v>44288</v>
      </c>
    </row>
    <row r="9" spans="1:9" ht="76.5" x14ac:dyDescent="0.25">
      <c r="A9" s="3">
        <v>5</v>
      </c>
      <c r="B9" s="4" t="str">
        <f>HYPERLINK("https://my.zakupki.prom.ua/remote/dispatcher/state_purchase_view/24074524", "UA-2021-02-16-013826-a")</f>
        <v>UA-2021-02-16-013826-a</v>
      </c>
      <c r="C9" s="5" t="s">
        <v>148</v>
      </c>
      <c r="D9" s="5" t="s">
        <v>106</v>
      </c>
      <c r="E9" s="5" t="s">
        <v>128</v>
      </c>
      <c r="F9" s="5" t="s">
        <v>12</v>
      </c>
      <c r="G9" s="5" t="s">
        <v>20</v>
      </c>
      <c r="H9" s="6">
        <v>11083.8</v>
      </c>
      <c r="I9" s="7">
        <v>44239</v>
      </c>
    </row>
    <row r="10" spans="1:9" ht="38.25" x14ac:dyDescent="0.25">
      <c r="A10" s="3">
        <v>6</v>
      </c>
      <c r="B10" s="4" t="str">
        <f>HYPERLINK("https://my.zakupki.prom.ua/remote/dispatcher/state_purchase_view/25334182", "UA-2021-03-29-002125-c")</f>
        <v>UA-2021-03-29-002125-c</v>
      </c>
      <c r="C10" s="5" t="s">
        <v>146</v>
      </c>
      <c r="D10" s="5" t="s">
        <v>90</v>
      </c>
      <c r="E10" s="5" t="s">
        <v>194</v>
      </c>
      <c r="F10" s="5" t="s">
        <v>79</v>
      </c>
      <c r="G10" s="5" t="s">
        <v>17</v>
      </c>
      <c r="H10" s="6">
        <v>2500</v>
      </c>
      <c r="I10" s="7">
        <v>44284</v>
      </c>
    </row>
    <row r="11" spans="1:9" ht="51" x14ac:dyDescent="0.25">
      <c r="A11" s="3">
        <v>7</v>
      </c>
      <c r="B11" s="4" t="str">
        <f>HYPERLINK("https://my.zakupki.prom.ua/remote/dispatcher/state_purchase_view/23308586", "UA-2021-01-27-001925-b")</f>
        <v>UA-2021-01-27-001925-b</v>
      </c>
      <c r="C11" s="5" t="s">
        <v>116</v>
      </c>
      <c r="D11" s="5" t="s">
        <v>48</v>
      </c>
      <c r="E11" s="5" t="s">
        <v>190</v>
      </c>
      <c r="F11" s="5" t="s">
        <v>24</v>
      </c>
      <c r="G11" s="5" t="s">
        <v>31</v>
      </c>
      <c r="H11" s="6">
        <v>5760</v>
      </c>
      <c r="I11" s="7">
        <v>44221</v>
      </c>
    </row>
    <row r="12" spans="1:9" ht="25.5" x14ac:dyDescent="0.25">
      <c r="A12" s="3">
        <v>8</v>
      </c>
      <c r="B12" s="4" t="str">
        <f>HYPERLINK("https://my.zakupki.prom.ua/remote/dispatcher/state_purchase_view/24296591", "UA-2021-02-23-005305-b")</f>
        <v>UA-2021-02-23-005305-b</v>
      </c>
      <c r="C12" s="5" t="s">
        <v>136</v>
      </c>
      <c r="D12" s="5" t="s">
        <v>109</v>
      </c>
      <c r="E12" s="5" t="s">
        <v>155</v>
      </c>
      <c r="F12" s="5" t="s">
        <v>47</v>
      </c>
      <c r="G12" s="5" t="s">
        <v>16</v>
      </c>
      <c r="H12" s="6">
        <v>16512.14</v>
      </c>
      <c r="I12" s="7">
        <v>44245</v>
      </c>
    </row>
    <row r="13" spans="1:9" ht="25.5" x14ac:dyDescent="0.25">
      <c r="A13" s="3">
        <v>9</v>
      </c>
      <c r="B13" s="4" t="str">
        <f>HYPERLINK("https://my.zakupki.prom.ua/remote/dispatcher/state_purchase_view/23600878", "UA-2021-02-03-008113-a")</f>
        <v>UA-2021-02-03-008113-a</v>
      </c>
      <c r="C13" s="5" t="s">
        <v>151</v>
      </c>
      <c r="D13" s="5" t="s">
        <v>97</v>
      </c>
      <c r="E13" s="5" t="s">
        <v>198</v>
      </c>
      <c r="F13" s="5" t="s">
        <v>59</v>
      </c>
      <c r="G13" s="5" t="s">
        <v>33</v>
      </c>
      <c r="H13" s="6">
        <v>47880</v>
      </c>
      <c r="I13" s="7">
        <v>44225</v>
      </c>
    </row>
    <row r="14" spans="1:9" ht="102" x14ac:dyDescent="0.25">
      <c r="A14" s="3">
        <v>10</v>
      </c>
      <c r="B14" s="4" t="str">
        <f>HYPERLINK("https://my.zakupki.prom.ua/remote/dispatcher/state_purchase_view/25763177", "UA-2021-04-13-001392-a")</f>
        <v>UA-2021-04-13-001392-a</v>
      </c>
      <c r="C14" s="5" t="s">
        <v>162</v>
      </c>
      <c r="D14" s="5" t="s">
        <v>99</v>
      </c>
      <c r="E14" s="5" t="s">
        <v>189</v>
      </c>
      <c r="F14" s="5" t="s">
        <v>74</v>
      </c>
      <c r="G14" s="5" t="s">
        <v>41</v>
      </c>
      <c r="H14" s="6">
        <v>12462</v>
      </c>
      <c r="I14" s="7">
        <v>44298</v>
      </c>
    </row>
    <row r="15" spans="1:9" ht="51" x14ac:dyDescent="0.25">
      <c r="A15" s="3">
        <v>11</v>
      </c>
      <c r="B15" s="4" t="str">
        <f>HYPERLINK("https://my.zakupki.prom.ua/remote/dispatcher/state_purchase_view/24597121", "UA-2021-03-04-004460-c")</f>
        <v>UA-2021-03-04-004460-c</v>
      </c>
      <c r="C15" s="5" t="s">
        <v>168</v>
      </c>
      <c r="D15" s="5" t="s">
        <v>96</v>
      </c>
      <c r="E15" s="5" t="s">
        <v>124</v>
      </c>
      <c r="F15" s="5" t="s">
        <v>64</v>
      </c>
      <c r="G15" s="5" t="s">
        <v>37</v>
      </c>
      <c r="H15" s="6">
        <v>2000</v>
      </c>
      <c r="I15" s="7">
        <v>44258</v>
      </c>
    </row>
    <row r="16" spans="1:9" ht="25.5" x14ac:dyDescent="0.25">
      <c r="A16" s="3">
        <v>12</v>
      </c>
      <c r="B16" s="4" t="str">
        <f>HYPERLINK("https://my.zakupki.prom.ua/remote/dispatcher/state_purchase_view/25214956", "UA-2021-03-25-000805-b")</f>
        <v>UA-2021-03-25-000805-b</v>
      </c>
      <c r="C16" s="5" t="s">
        <v>179</v>
      </c>
      <c r="D16" s="5" t="s">
        <v>97</v>
      </c>
      <c r="E16" s="5" t="s">
        <v>119</v>
      </c>
      <c r="F16" s="5" t="s">
        <v>52</v>
      </c>
      <c r="G16" s="5" t="s">
        <v>94</v>
      </c>
      <c r="H16" s="6">
        <v>745.38</v>
      </c>
      <c r="I16" s="7">
        <v>44279</v>
      </c>
    </row>
    <row r="17" spans="1:9" ht="51" x14ac:dyDescent="0.25">
      <c r="A17" s="3">
        <v>13</v>
      </c>
      <c r="B17" s="4" t="str">
        <f>HYPERLINK("https://my.zakupki.prom.ua/remote/dispatcher/state_purchase_view/24852641", "UA-2021-03-12-010443-b")</f>
        <v>UA-2021-03-12-010443-b</v>
      </c>
      <c r="C17" s="5" t="s">
        <v>173</v>
      </c>
      <c r="D17" s="5" t="s">
        <v>104</v>
      </c>
      <c r="E17" s="5" t="s">
        <v>182</v>
      </c>
      <c r="F17" s="5" t="s">
        <v>70</v>
      </c>
      <c r="G17" s="5" t="s">
        <v>93</v>
      </c>
      <c r="H17" s="6">
        <v>37400</v>
      </c>
      <c r="I17" s="7">
        <v>44312</v>
      </c>
    </row>
    <row r="18" spans="1:9" ht="63.75" x14ac:dyDescent="0.25">
      <c r="A18" s="3">
        <v>14</v>
      </c>
      <c r="B18" s="4" t="str">
        <f>HYPERLINK("https://my.zakupki.prom.ua/remote/dispatcher/state_purchase_view/26340148", "UA-2021-05-06-003409-c")</f>
        <v>UA-2021-05-06-003409-c</v>
      </c>
      <c r="C18" s="5" t="s">
        <v>153</v>
      </c>
      <c r="D18" s="5" t="s">
        <v>97</v>
      </c>
      <c r="E18" s="5" t="s">
        <v>119</v>
      </c>
      <c r="F18" s="5" t="s">
        <v>52</v>
      </c>
      <c r="G18" s="5" t="s">
        <v>92</v>
      </c>
      <c r="H18" s="6">
        <v>2368.37</v>
      </c>
      <c r="I18" s="7">
        <v>44315</v>
      </c>
    </row>
    <row r="19" spans="1:9" ht="89.25" x14ac:dyDescent="0.25">
      <c r="A19" s="3">
        <v>15</v>
      </c>
      <c r="B19" s="4" t="str">
        <f>HYPERLINK("https://my.zakupki.prom.ua/remote/dispatcher/state_purchase_view/22868949", "UA-2021-01-05-002716-c")</f>
        <v>UA-2021-01-05-002716-c</v>
      </c>
      <c r="C19" s="5" t="s">
        <v>163</v>
      </c>
      <c r="D19" s="5" t="s">
        <v>96</v>
      </c>
      <c r="E19" s="5" t="s">
        <v>124</v>
      </c>
      <c r="F19" s="5" t="s">
        <v>64</v>
      </c>
      <c r="G19" s="5" t="s">
        <v>30</v>
      </c>
      <c r="H19" s="6">
        <v>13247.41</v>
      </c>
      <c r="I19" s="7">
        <v>44221</v>
      </c>
    </row>
    <row r="20" spans="1:9" ht="25.5" x14ac:dyDescent="0.25">
      <c r="A20" s="3">
        <v>16</v>
      </c>
      <c r="B20" s="4" t="str">
        <f>HYPERLINK("https://my.zakupki.prom.ua/remote/dispatcher/state_purchase_view/24291799", "UA-2021-02-23-003726-b")</f>
        <v>UA-2021-02-23-003726-b</v>
      </c>
      <c r="C20" s="5" t="s">
        <v>197</v>
      </c>
      <c r="D20" s="5" t="s">
        <v>103</v>
      </c>
      <c r="E20" s="5" t="s">
        <v>155</v>
      </c>
      <c r="F20" s="5" t="s">
        <v>47</v>
      </c>
      <c r="G20" s="5" t="s">
        <v>15</v>
      </c>
      <c r="H20" s="6">
        <v>3700</v>
      </c>
      <c r="I20" s="7">
        <v>44245</v>
      </c>
    </row>
    <row r="21" spans="1:9" ht="76.5" x14ac:dyDescent="0.25">
      <c r="A21" s="3">
        <v>17</v>
      </c>
      <c r="B21" s="4" t="str">
        <f>HYPERLINK("https://my.zakupki.prom.ua/remote/dispatcher/state_purchase_view/25612715", "UA-2021-04-07-002672-b")</f>
        <v>UA-2021-04-07-002672-b</v>
      </c>
      <c r="C21" s="5" t="s">
        <v>167</v>
      </c>
      <c r="D21" s="5" t="s">
        <v>108</v>
      </c>
      <c r="E21" s="5" t="s">
        <v>158</v>
      </c>
      <c r="F21" s="5" t="s">
        <v>78</v>
      </c>
      <c r="G21" s="5" t="s">
        <v>8</v>
      </c>
      <c r="H21" s="6">
        <v>6840</v>
      </c>
      <c r="I21" s="7">
        <v>44293</v>
      </c>
    </row>
    <row r="22" spans="1:9" ht="76.5" x14ac:dyDescent="0.25">
      <c r="A22" s="3">
        <v>18</v>
      </c>
      <c r="B22" s="4" t="str">
        <f>HYPERLINK("https://my.zakupki.prom.ua/remote/dispatcher/state_purchase_view/24207076", "UA-2021-02-19-008718-b")</f>
        <v>UA-2021-02-19-008718-b</v>
      </c>
      <c r="C22" s="5" t="s">
        <v>165</v>
      </c>
      <c r="D22" s="5" t="s">
        <v>105</v>
      </c>
      <c r="E22" s="5" t="s">
        <v>129</v>
      </c>
      <c r="F22" s="5" t="s">
        <v>71</v>
      </c>
      <c r="G22" s="5" t="s">
        <v>101</v>
      </c>
      <c r="H22" s="6">
        <v>49874</v>
      </c>
      <c r="I22" s="7">
        <v>44244</v>
      </c>
    </row>
    <row r="23" spans="1:9" ht="38.25" x14ac:dyDescent="0.25">
      <c r="A23" s="3">
        <v>19</v>
      </c>
      <c r="B23" s="4" t="str">
        <f>HYPERLINK("https://my.zakupki.prom.ua/remote/dispatcher/state_purchase_view/23419808", "UA-2021-01-29-001980-b")</f>
        <v>UA-2021-01-29-001980-b</v>
      </c>
      <c r="C23" s="5" t="s">
        <v>0</v>
      </c>
      <c r="D23" s="5" t="s">
        <v>49</v>
      </c>
      <c r="E23" s="5" t="s">
        <v>185</v>
      </c>
      <c r="F23" s="5" t="s">
        <v>88</v>
      </c>
      <c r="G23" s="5" t="s">
        <v>5</v>
      </c>
      <c r="H23" s="6">
        <v>5340</v>
      </c>
      <c r="I23" s="7">
        <v>44224</v>
      </c>
    </row>
    <row r="24" spans="1:9" ht="38.25" x14ac:dyDescent="0.25">
      <c r="A24" s="3">
        <v>20</v>
      </c>
      <c r="B24" s="4" t="str">
        <f>HYPERLINK("https://my.zakupki.prom.ua/remote/dispatcher/state_purchase_view/24016457", "UA-2021-02-15-006554-c")</f>
        <v>UA-2021-02-15-006554-c</v>
      </c>
      <c r="C24" s="5" t="s">
        <v>166</v>
      </c>
      <c r="D24" s="5" t="s">
        <v>111</v>
      </c>
      <c r="E24" s="5" t="s">
        <v>130</v>
      </c>
      <c r="F24" s="5" t="s">
        <v>53</v>
      </c>
      <c r="G24" s="5" t="s">
        <v>11</v>
      </c>
      <c r="H24" s="6">
        <v>9598.69</v>
      </c>
      <c r="I24" s="7">
        <v>44242</v>
      </c>
    </row>
    <row r="25" spans="1:9" ht="63.75" x14ac:dyDescent="0.25">
      <c r="A25" s="3">
        <v>21</v>
      </c>
      <c r="B25" s="4" t="str">
        <f>HYPERLINK("https://my.zakupki.prom.ua/remote/dispatcher/state_purchase_view/24524039", "UA-2021-03-03-003777-c")</f>
        <v>UA-2021-03-03-003777-c</v>
      </c>
      <c r="C25" s="5" t="s">
        <v>170</v>
      </c>
      <c r="D25" s="5" t="s">
        <v>113</v>
      </c>
      <c r="E25" s="5" t="s">
        <v>193</v>
      </c>
      <c r="F25" s="5" t="s">
        <v>84</v>
      </c>
      <c r="G25" s="5" t="s">
        <v>10</v>
      </c>
      <c r="H25" s="6">
        <v>16086</v>
      </c>
      <c r="I25" s="7">
        <v>44256</v>
      </c>
    </row>
    <row r="26" spans="1:9" ht="38.25" x14ac:dyDescent="0.25">
      <c r="A26" s="3">
        <v>22</v>
      </c>
      <c r="B26" s="4" t="str">
        <f>HYPERLINK("https://my.zakupki.prom.ua/remote/dispatcher/state_purchase_view/26393619", "UA-2021-05-07-008253-b")</f>
        <v>UA-2021-05-07-008253-b</v>
      </c>
      <c r="C26" s="5" t="s">
        <v>139</v>
      </c>
      <c r="D26" s="5" t="s">
        <v>62</v>
      </c>
      <c r="E26" s="5" t="s">
        <v>132</v>
      </c>
      <c r="F26" s="5" t="s">
        <v>57</v>
      </c>
      <c r="G26" s="5" t="s">
        <v>60</v>
      </c>
      <c r="H26" s="6">
        <v>12700</v>
      </c>
      <c r="I26" s="7">
        <v>44321</v>
      </c>
    </row>
    <row r="27" spans="1:9" ht="38.25" x14ac:dyDescent="0.25">
      <c r="A27" s="3">
        <v>23</v>
      </c>
      <c r="B27" s="4" t="str">
        <f>HYPERLINK("https://my.zakupki.prom.ua/remote/dispatcher/state_purchase_view/26138044", "UA-2021-04-26-003705-a")</f>
        <v>UA-2021-04-26-003705-a</v>
      </c>
      <c r="C27" s="5" t="s">
        <v>149</v>
      </c>
      <c r="D27" s="5" t="s">
        <v>72</v>
      </c>
      <c r="E27" s="5" t="s">
        <v>187</v>
      </c>
      <c r="F27" s="5" t="s">
        <v>89</v>
      </c>
      <c r="G27" s="5" t="s">
        <v>43</v>
      </c>
      <c r="H27" s="6">
        <v>11711.95</v>
      </c>
      <c r="I27" s="7">
        <v>44308</v>
      </c>
    </row>
    <row r="28" spans="1:9" ht="38.25" x14ac:dyDescent="0.25">
      <c r="A28" s="3">
        <v>24</v>
      </c>
      <c r="B28" s="4" t="str">
        <f>HYPERLINK("https://my.zakupki.prom.ua/remote/dispatcher/state_purchase_view/22842217", "UA-2021-01-04-000428-c")</f>
        <v>UA-2021-01-04-000428-c</v>
      </c>
      <c r="C28" s="5" t="s">
        <v>195</v>
      </c>
      <c r="D28" s="5" t="s">
        <v>103</v>
      </c>
      <c r="E28" s="5" t="s">
        <v>192</v>
      </c>
      <c r="F28" s="5" t="s">
        <v>75</v>
      </c>
      <c r="G28" s="5" t="s">
        <v>102</v>
      </c>
      <c r="H28" s="6">
        <v>25800</v>
      </c>
      <c r="I28" s="7">
        <v>44200</v>
      </c>
    </row>
    <row r="29" spans="1:9" ht="25.5" x14ac:dyDescent="0.25">
      <c r="A29" s="3">
        <v>25</v>
      </c>
      <c r="B29" s="4" t="str">
        <f>HYPERLINK("https://my.zakupki.prom.ua/remote/dispatcher/state_purchase_view/22876771", "UA-2021-01-06-000556-b")</f>
        <v>UA-2021-01-06-000556-b</v>
      </c>
      <c r="C29" s="5" t="s">
        <v>121</v>
      </c>
      <c r="D29" s="5" t="s">
        <v>63</v>
      </c>
      <c r="E29" s="5" t="s">
        <v>157</v>
      </c>
      <c r="F29" s="5" t="s">
        <v>77</v>
      </c>
      <c r="G29" s="5" t="s">
        <v>25</v>
      </c>
      <c r="H29" s="6">
        <v>14400</v>
      </c>
      <c r="I29" s="7">
        <v>44200</v>
      </c>
    </row>
    <row r="30" spans="1:9" ht="25.5" x14ac:dyDescent="0.25">
      <c r="A30" s="3">
        <v>26</v>
      </c>
      <c r="B30" s="4" t="str">
        <f>HYPERLINK("https://my.zakupki.prom.ua/remote/dispatcher/state_purchase_view/25128366", "UA-2021-03-22-008725-c")</f>
        <v>UA-2021-03-22-008725-c</v>
      </c>
      <c r="C30" s="5" t="s">
        <v>174</v>
      </c>
      <c r="D30" s="5" t="s">
        <v>91</v>
      </c>
      <c r="E30" s="5" t="s">
        <v>191</v>
      </c>
      <c r="F30" s="5" t="s">
        <v>68</v>
      </c>
      <c r="G30" s="5" t="s">
        <v>38</v>
      </c>
      <c r="H30" s="6">
        <v>5084.7</v>
      </c>
      <c r="I30" s="7">
        <v>44272</v>
      </c>
    </row>
    <row r="31" spans="1:9" ht="102" x14ac:dyDescent="0.25">
      <c r="A31" s="3">
        <v>27</v>
      </c>
      <c r="B31" s="4" t="str">
        <f>HYPERLINK("https://my.zakupki.prom.ua/remote/dispatcher/state_purchase_view/25355476", "UA-2021-03-29-005089-b")</f>
        <v>UA-2021-03-29-005089-b</v>
      </c>
      <c r="C31" s="5" t="s">
        <v>1</v>
      </c>
      <c r="D31" s="5" t="s">
        <v>112</v>
      </c>
      <c r="E31" s="5" t="s">
        <v>127</v>
      </c>
      <c r="F31" s="5" t="s">
        <v>83</v>
      </c>
      <c r="G31" s="5" t="s">
        <v>76</v>
      </c>
      <c r="H31" s="6">
        <v>2940</v>
      </c>
      <c r="I31" s="7">
        <v>44284</v>
      </c>
    </row>
    <row r="32" spans="1:9" ht="76.5" x14ac:dyDescent="0.25">
      <c r="A32" s="3">
        <v>28</v>
      </c>
      <c r="B32" s="4" t="str">
        <f>HYPERLINK("https://my.zakupki.prom.ua/remote/dispatcher/state_purchase_view/23472859", "UA-2021-02-01-002095-a")</f>
        <v>UA-2021-02-01-002095-a</v>
      </c>
      <c r="C32" s="5" t="s">
        <v>115</v>
      </c>
      <c r="D32" s="5" t="s">
        <v>49</v>
      </c>
      <c r="E32" s="5" t="s">
        <v>134</v>
      </c>
      <c r="F32" s="5" t="s">
        <v>65</v>
      </c>
      <c r="G32" s="5" t="s">
        <v>32</v>
      </c>
      <c r="H32" s="6">
        <v>9756</v>
      </c>
      <c r="I32" s="7">
        <v>44225</v>
      </c>
    </row>
    <row r="33" spans="1:9" ht="76.5" x14ac:dyDescent="0.25">
      <c r="A33" s="3">
        <v>29</v>
      </c>
      <c r="B33" s="4" t="str">
        <f>HYPERLINK("https://my.zakupki.prom.ua/remote/dispatcher/state_purchase_view/24121702", "UA-2021-02-17-004114-b")</f>
        <v>UA-2021-02-17-004114-b</v>
      </c>
      <c r="C33" s="5" t="s">
        <v>147</v>
      </c>
      <c r="D33" s="5" t="s">
        <v>106</v>
      </c>
      <c r="E33" s="5" t="s">
        <v>128</v>
      </c>
      <c r="F33" s="5" t="s">
        <v>12</v>
      </c>
      <c r="G33" s="5" t="s">
        <v>35</v>
      </c>
      <c r="H33" s="6">
        <v>2457</v>
      </c>
      <c r="I33" s="7">
        <v>44239</v>
      </c>
    </row>
    <row r="34" spans="1:9" ht="63.75" x14ac:dyDescent="0.25">
      <c r="A34" s="3">
        <v>30</v>
      </c>
      <c r="B34" s="4" t="str">
        <f>HYPERLINK("https://my.zakupki.prom.ua/remote/dispatcher/state_purchase_view/26335955", "UA-2021-05-06-002202-c")</f>
        <v>UA-2021-05-06-002202-c</v>
      </c>
      <c r="C34" s="5" t="s">
        <v>152</v>
      </c>
      <c r="D34" s="5" t="s">
        <v>97</v>
      </c>
      <c r="E34" s="5" t="s">
        <v>119</v>
      </c>
      <c r="F34" s="5" t="s">
        <v>52</v>
      </c>
      <c r="G34" s="5" t="s">
        <v>95</v>
      </c>
      <c r="H34" s="6">
        <v>2300.81</v>
      </c>
      <c r="I34" s="7">
        <v>44315</v>
      </c>
    </row>
    <row r="35" spans="1:9" ht="38.25" x14ac:dyDescent="0.25">
      <c r="A35" s="3">
        <v>31</v>
      </c>
      <c r="B35" s="4" t="str">
        <f>HYPERLINK("https://my.zakupki.prom.ua/remote/dispatcher/state_purchase_view/23750017", "UA-2021-02-08-003249-a")</f>
        <v>UA-2021-02-08-003249-a</v>
      </c>
      <c r="C35" s="5" t="s">
        <v>137</v>
      </c>
      <c r="D35" s="5" t="s">
        <v>48</v>
      </c>
      <c r="E35" s="5" t="s">
        <v>188</v>
      </c>
      <c r="F35" s="5" t="s">
        <v>46</v>
      </c>
      <c r="G35" s="5" t="s">
        <v>58</v>
      </c>
      <c r="H35" s="6">
        <v>4920</v>
      </c>
      <c r="I35" s="7">
        <v>44231</v>
      </c>
    </row>
    <row r="36" spans="1:9" ht="38.25" x14ac:dyDescent="0.25">
      <c r="A36" s="3">
        <v>32</v>
      </c>
      <c r="B36" s="4" t="str">
        <f>HYPERLINK("https://my.zakupki.prom.ua/remote/dispatcher/state_purchase_view/26394425", "UA-2021-05-07-008532-b")</f>
        <v>UA-2021-05-07-008532-b</v>
      </c>
      <c r="C36" s="5" t="s">
        <v>171</v>
      </c>
      <c r="D36" s="5" t="s">
        <v>50</v>
      </c>
      <c r="E36" s="5" t="s">
        <v>132</v>
      </c>
      <c r="F36" s="5" t="s">
        <v>57</v>
      </c>
      <c r="G36" s="5" t="s">
        <v>13</v>
      </c>
      <c r="H36" s="6">
        <v>36750</v>
      </c>
      <c r="I36" s="7">
        <v>44321</v>
      </c>
    </row>
    <row r="37" spans="1:9" ht="25.5" x14ac:dyDescent="0.25">
      <c r="A37" s="3">
        <v>33</v>
      </c>
      <c r="B37" s="4" t="str">
        <f>HYPERLINK("https://my.zakupki.prom.ua/remote/dispatcher/state_purchase_view/22900565", "UA-2021-01-11-003066-a")</f>
        <v>UA-2021-01-11-003066-a</v>
      </c>
      <c r="C37" s="5" t="s">
        <v>174</v>
      </c>
      <c r="D37" s="5" t="s">
        <v>91</v>
      </c>
      <c r="E37" s="5" t="s">
        <v>191</v>
      </c>
      <c r="F37" s="5" t="s">
        <v>68</v>
      </c>
      <c r="G37" s="5" t="s">
        <v>26</v>
      </c>
      <c r="H37" s="6">
        <v>3219.94</v>
      </c>
      <c r="I37" s="7">
        <v>44201</v>
      </c>
    </row>
    <row r="38" spans="1:9" ht="38.25" x14ac:dyDescent="0.25">
      <c r="A38" s="3">
        <v>34</v>
      </c>
      <c r="B38" s="4" t="str">
        <f>HYPERLINK("https://my.zakupki.prom.ua/remote/dispatcher/state_purchase_view/24599702", "UA-2021-03-04-005240-c")</f>
        <v>UA-2021-03-04-005240-c</v>
      </c>
      <c r="C38" s="5" t="s">
        <v>161</v>
      </c>
      <c r="D38" s="5" t="s">
        <v>107</v>
      </c>
      <c r="E38" s="5" t="s">
        <v>176</v>
      </c>
      <c r="F38" s="5" t="s">
        <v>6</v>
      </c>
      <c r="G38" s="5" t="s">
        <v>100</v>
      </c>
      <c r="H38" s="6">
        <v>4504.32</v>
      </c>
      <c r="I38" s="7">
        <v>44258</v>
      </c>
    </row>
    <row r="39" spans="1:9" ht="38.25" x14ac:dyDescent="0.25">
      <c r="A39" s="3">
        <v>35</v>
      </c>
      <c r="B39" s="4" t="str">
        <f>HYPERLINK("https://my.zakupki.prom.ua/remote/dispatcher/state_purchase_view/25261199", "UA-2021-03-26-009481-c")</f>
        <v>UA-2021-03-26-009481-c</v>
      </c>
      <c r="C39" s="5" t="s">
        <v>144</v>
      </c>
      <c r="D39" s="5" t="s">
        <v>21</v>
      </c>
      <c r="E39" s="5" t="s">
        <v>183</v>
      </c>
      <c r="F39" s="5" t="s">
        <v>81</v>
      </c>
      <c r="G39" s="5" t="s">
        <v>23</v>
      </c>
      <c r="H39" s="6">
        <v>13039.98</v>
      </c>
      <c r="I39" s="7">
        <v>44280</v>
      </c>
    </row>
    <row r="40" spans="1:9" ht="38.25" x14ac:dyDescent="0.25">
      <c r="A40" s="3">
        <v>36</v>
      </c>
      <c r="B40" s="4" t="str">
        <f>HYPERLINK("https://my.zakupki.prom.ua/remote/dispatcher/state_purchase_view/26134679", "UA-2021-04-26-002714-a")</f>
        <v>UA-2021-04-26-002714-a</v>
      </c>
      <c r="C40" s="5" t="s">
        <v>138</v>
      </c>
      <c r="D40" s="5" t="s">
        <v>66</v>
      </c>
      <c r="E40" s="5" t="s">
        <v>187</v>
      </c>
      <c r="F40" s="5" t="s">
        <v>89</v>
      </c>
      <c r="G40" s="5" t="s">
        <v>42</v>
      </c>
      <c r="H40" s="6">
        <v>44364</v>
      </c>
      <c r="I40" s="7">
        <v>44308</v>
      </c>
    </row>
    <row r="41" spans="1:9" ht="38.25" x14ac:dyDescent="0.25">
      <c r="A41" s="3">
        <v>37</v>
      </c>
      <c r="B41" s="4" t="str">
        <f>HYPERLINK("https://my.zakupki.prom.ua/remote/dispatcher/state_purchase_view/25551165", "UA-2021-04-06-002021-a")</f>
        <v>UA-2021-04-06-002021-a</v>
      </c>
      <c r="C41" s="5" t="s">
        <v>141</v>
      </c>
      <c r="D41" s="5" t="s">
        <v>63</v>
      </c>
      <c r="E41" s="5" t="s">
        <v>196</v>
      </c>
      <c r="F41" s="5" t="s">
        <v>56</v>
      </c>
      <c r="G41" s="5" t="s">
        <v>44</v>
      </c>
      <c r="H41" s="6">
        <v>43200</v>
      </c>
      <c r="I41" s="7">
        <v>44312</v>
      </c>
    </row>
    <row r="42" spans="1:9" ht="38.25" x14ac:dyDescent="0.25">
      <c r="A42" s="3">
        <v>38</v>
      </c>
      <c r="B42" s="4" t="str">
        <f>HYPERLINK("https://my.zakupki.prom.ua/remote/dispatcher/state_purchase_view/25218881", "UA-2021-03-25-007105-a")</f>
        <v>UA-2021-03-25-007105-a</v>
      </c>
      <c r="C42" s="5" t="s">
        <v>175</v>
      </c>
      <c r="D42" s="5" t="s">
        <v>19</v>
      </c>
      <c r="E42" s="5" t="s">
        <v>156</v>
      </c>
      <c r="F42" s="5" t="s">
        <v>2</v>
      </c>
      <c r="G42" s="5" t="s">
        <v>39</v>
      </c>
      <c r="H42" s="6">
        <v>12240</v>
      </c>
      <c r="I42" s="7">
        <v>44279</v>
      </c>
    </row>
    <row r="43" spans="1:9" ht="25.5" x14ac:dyDescent="0.25">
      <c r="A43" s="3">
        <v>39</v>
      </c>
      <c r="B43" s="4" t="str">
        <f>HYPERLINK("https://my.zakupki.prom.ua/remote/dispatcher/state_purchase_view/24293917", "UA-2021-02-23-004442-b")</f>
        <v>UA-2021-02-23-004442-b</v>
      </c>
      <c r="C43" s="5" t="s">
        <v>197</v>
      </c>
      <c r="D43" s="5" t="s">
        <v>103</v>
      </c>
      <c r="E43" s="5" t="s">
        <v>155</v>
      </c>
      <c r="F43" s="5" t="s">
        <v>47</v>
      </c>
      <c r="G43" s="5" t="s">
        <v>14</v>
      </c>
      <c r="H43" s="6">
        <v>40320</v>
      </c>
      <c r="I43" s="7">
        <v>44245</v>
      </c>
    </row>
    <row r="44" spans="1:9" ht="51" x14ac:dyDescent="0.25">
      <c r="A44" s="3">
        <v>40</v>
      </c>
      <c r="B44" s="4" t="str">
        <f>HYPERLINK("https://my.zakupki.prom.ua/remote/dispatcher/state_purchase_view/24366845", "UA-2021-02-24-012770-b")</f>
        <v>UA-2021-02-24-012770-b</v>
      </c>
      <c r="C44" s="5" t="s">
        <v>143</v>
      </c>
      <c r="D44" s="5" t="s">
        <v>110</v>
      </c>
      <c r="E44" s="5" t="s">
        <v>126</v>
      </c>
      <c r="F44" s="5" t="s">
        <v>51</v>
      </c>
      <c r="G44" s="5" t="s">
        <v>9</v>
      </c>
      <c r="H44" s="6">
        <v>3000</v>
      </c>
      <c r="I44" s="7">
        <v>44250</v>
      </c>
    </row>
    <row r="45" spans="1:9" ht="25.5" x14ac:dyDescent="0.25">
      <c r="A45" s="3">
        <v>41</v>
      </c>
      <c r="B45" s="4" t="str">
        <f>HYPERLINK("https://my.zakupki.prom.ua/remote/dispatcher/state_purchase_view/25821843", "UA-2021-04-14-008651-b")</f>
        <v>UA-2021-04-14-008651-b</v>
      </c>
      <c r="C45" s="5" t="s">
        <v>180</v>
      </c>
      <c r="D45" s="5" t="s">
        <v>97</v>
      </c>
      <c r="E45" s="5" t="s">
        <v>119</v>
      </c>
      <c r="F45" s="5" t="s">
        <v>52</v>
      </c>
      <c r="G45" s="5" t="s">
        <v>4</v>
      </c>
      <c r="H45" s="6">
        <v>745.38</v>
      </c>
      <c r="I45" s="7">
        <v>44299</v>
      </c>
    </row>
    <row r="46" spans="1:9" ht="38.25" x14ac:dyDescent="0.25">
      <c r="A46" s="3">
        <v>42</v>
      </c>
      <c r="B46" s="4" t="str">
        <f>HYPERLINK("https://my.zakupki.prom.ua/remote/dispatcher/state_purchase_view/25133193", "UA-2021-03-22-011026-c")</f>
        <v>UA-2021-03-22-011026-c</v>
      </c>
      <c r="C46" s="5" t="s">
        <v>164</v>
      </c>
      <c r="D46" s="5" t="s">
        <v>105</v>
      </c>
      <c r="E46" s="5" t="s">
        <v>133</v>
      </c>
      <c r="F46" s="5" t="s">
        <v>22</v>
      </c>
      <c r="G46" s="5" t="s">
        <v>18</v>
      </c>
      <c r="H46" s="6">
        <v>21852.959999999999</v>
      </c>
      <c r="I46" s="7">
        <v>44272</v>
      </c>
    </row>
    <row r="47" spans="1:9" ht="25.5" x14ac:dyDescent="0.25">
      <c r="A47" s="3">
        <v>43</v>
      </c>
      <c r="B47" s="4" t="str">
        <f>HYPERLINK("https://my.zakupki.prom.ua/remote/dispatcher/state_purchase_view/23856204", "UA-2021-02-10-004478-a")</f>
        <v>UA-2021-02-10-004478-a</v>
      </c>
      <c r="C47" s="5" t="s">
        <v>142</v>
      </c>
      <c r="D47" s="5" t="s">
        <v>55</v>
      </c>
      <c r="E47" s="5" t="s">
        <v>154</v>
      </c>
      <c r="F47" s="5" t="s">
        <v>3</v>
      </c>
      <c r="G47" s="5" t="s">
        <v>34</v>
      </c>
      <c r="H47" s="6">
        <v>46560</v>
      </c>
      <c r="I47" s="7">
        <v>44236</v>
      </c>
    </row>
    <row r="48" spans="1:9" ht="38.25" x14ac:dyDescent="0.25">
      <c r="A48" s="3">
        <v>44</v>
      </c>
      <c r="B48" s="4" t="str">
        <f>HYPERLINK("https://my.zakupki.prom.ua/remote/dispatcher/state_purchase_view/24448930", "UA-2021-02-26-008687-a")</f>
        <v>UA-2021-02-26-008687-a</v>
      </c>
      <c r="C48" s="5" t="s">
        <v>125</v>
      </c>
      <c r="D48" s="5" t="s">
        <v>87</v>
      </c>
      <c r="E48" s="5" t="s">
        <v>159</v>
      </c>
      <c r="F48" s="5" t="s">
        <v>54</v>
      </c>
      <c r="G48" s="5" t="s">
        <v>36</v>
      </c>
      <c r="H48" s="6">
        <v>44745</v>
      </c>
      <c r="I48" s="7">
        <v>44252</v>
      </c>
    </row>
    <row r="49" spans="1:9" ht="63.75" x14ac:dyDescent="0.25">
      <c r="A49" s="3">
        <v>45</v>
      </c>
      <c r="B49" s="4" t="str">
        <f>HYPERLINK("https://my.zakupki.prom.ua/remote/dispatcher/state_purchase_view/25510515", "UA-2021-04-05-001146-a")</f>
        <v>UA-2021-04-05-001146-a</v>
      </c>
      <c r="C49" s="5" t="s">
        <v>169</v>
      </c>
      <c r="D49" s="5" t="s">
        <v>114</v>
      </c>
      <c r="E49" s="5" t="s">
        <v>131</v>
      </c>
      <c r="F49" s="5" t="s">
        <v>7</v>
      </c>
      <c r="G49" s="5" t="s">
        <v>98</v>
      </c>
      <c r="H49" s="6">
        <v>11892</v>
      </c>
      <c r="I49" s="7">
        <v>44288</v>
      </c>
    </row>
    <row r="50" spans="1:9" ht="25.5" x14ac:dyDescent="0.25">
      <c r="A50" s="3">
        <v>46</v>
      </c>
      <c r="B50" s="4" t="str">
        <f>HYPERLINK("https://my.zakupki.prom.ua/remote/dispatcher/state_purchase_view/26887201", "UA-2021-05-26-000745-b")</f>
        <v>UA-2021-05-26-000745-b</v>
      </c>
      <c r="C50" s="5" t="s">
        <v>177</v>
      </c>
      <c r="D50" s="5" t="s">
        <v>85</v>
      </c>
      <c r="E50" s="5" t="s">
        <v>184</v>
      </c>
      <c r="F50" s="5" t="s">
        <v>86</v>
      </c>
      <c r="G50" s="5" t="s">
        <v>45</v>
      </c>
      <c r="H50" s="6">
        <v>24984</v>
      </c>
      <c r="I50" s="7">
        <v>44341</v>
      </c>
    </row>
    <row r="51" spans="1:9" x14ac:dyDescent="0.25">
      <c r="A51" s="1"/>
    </row>
  </sheetData>
  <autoFilter ref="A4:I50" xr:uid="{00000000-0009-0000-0000-000000000000}"/>
  <mergeCells count="1">
    <mergeCell ref="A2:I2"/>
  </mergeCells>
  <hyperlinks>
    <hyperlink ref="B5" r:id="rId1" display="https://my.zakupki.prom.ua/remote/dispatcher/state_purchase_view/23045065" xr:uid="{00000000-0004-0000-0000-000000000000}"/>
    <hyperlink ref="B6" r:id="rId2" display="https://my.zakupki.prom.ua/remote/dispatcher/state_purchase_view/22961105" xr:uid="{00000000-0004-0000-0000-000001000000}"/>
    <hyperlink ref="B7" r:id="rId3" display="https://my.zakupki.prom.ua/remote/dispatcher/state_purchase_view/22961614" xr:uid="{00000000-0004-0000-0000-000002000000}"/>
    <hyperlink ref="B8" r:id="rId4" display="https://my.zakupki.prom.ua/remote/dispatcher/state_purchase_view/25518466" xr:uid="{00000000-0004-0000-0000-000003000000}"/>
    <hyperlink ref="B9" r:id="rId5" display="https://my.zakupki.prom.ua/remote/dispatcher/state_purchase_view/24074524" xr:uid="{00000000-0004-0000-0000-000004000000}"/>
    <hyperlink ref="B10" r:id="rId6" display="https://my.zakupki.prom.ua/remote/dispatcher/state_purchase_view/25334182" xr:uid="{00000000-0004-0000-0000-000005000000}"/>
    <hyperlink ref="B11" r:id="rId7" display="https://my.zakupki.prom.ua/remote/dispatcher/state_purchase_view/23308586" xr:uid="{00000000-0004-0000-0000-000006000000}"/>
    <hyperlink ref="B12" r:id="rId8" display="https://my.zakupki.prom.ua/remote/dispatcher/state_purchase_view/24296591" xr:uid="{00000000-0004-0000-0000-000007000000}"/>
    <hyperlink ref="B13" r:id="rId9" display="https://my.zakupki.prom.ua/remote/dispatcher/state_purchase_view/23600878" xr:uid="{00000000-0004-0000-0000-000008000000}"/>
    <hyperlink ref="B14" r:id="rId10" display="https://my.zakupki.prom.ua/remote/dispatcher/state_purchase_view/25763177" xr:uid="{00000000-0004-0000-0000-000009000000}"/>
    <hyperlink ref="B15" r:id="rId11" display="https://my.zakupki.prom.ua/remote/dispatcher/state_purchase_view/24597121" xr:uid="{00000000-0004-0000-0000-00000A000000}"/>
    <hyperlink ref="B16" r:id="rId12" display="https://my.zakupki.prom.ua/remote/dispatcher/state_purchase_view/25214956" xr:uid="{00000000-0004-0000-0000-00000B000000}"/>
    <hyperlink ref="B17" r:id="rId13" display="https://my.zakupki.prom.ua/remote/dispatcher/state_purchase_view/24852641" xr:uid="{00000000-0004-0000-0000-00000C000000}"/>
    <hyperlink ref="B18" r:id="rId14" display="https://my.zakupki.prom.ua/remote/dispatcher/state_purchase_view/26340148" xr:uid="{00000000-0004-0000-0000-00000D000000}"/>
    <hyperlink ref="B19" r:id="rId15" display="https://my.zakupki.prom.ua/remote/dispatcher/state_purchase_view/22868949" xr:uid="{00000000-0004-0000-0000-00000E000000}"/>
    <hyperlink ref="B20" r:id="rId16" display="https://my.zakupki.prom.ua/remote/dispatcher/state_purchase_view/24291799" xr:uid="{00000000-0004-0000-0000-00000F000000}"/>
    <hyperlink ref="B21" r:id="rId17" display="https://my.zakupki.prom.ua/remote/dispatcher/state_purchase_view/25612715" xr:uid="{00000000-0004-0000-0000-000010000000}"/>
    <hyperlink ref="B22" r:id="rId18" display="https://my.zakupki.prom.ua/remote/dispatcher/state_purchase_view/24207076" xr:uid="{00000000-0004-0000-0000-000011000000}"/>
    <hyperlink ref="B23" r:id="rId19" display="https://my.zakupki.prom.ua/remote/dispatcher/state_purchase_view/23419808" xr:uid="{00000000-0004-0000-0000-000012000000}"/>
    <hyperlink ref="B24" r:id="rId20" display="https://my.zakupki.prom.ua/remote/dispatcher/state_purchase_view/24016457" xr:uid="{00000000-0004-0000-0000-000013000000}"/>
    <hyperlink ref="B25" r:id="rId21" display="https://my.zakupki.prom.ua/remote/dispatcher/state_purchase_view/24524039" xr:uid="{00000000-0004-0000-0000-000014000000}"/>
    <hyperlink ref="B26" r:id="rId22" display="https://my.zakupki.prom.ua/remote/dispatcher/state_purchase_view/26393619" xr:uid="{00000000-0004-0000-0000-000015000000}"/>
    <hyperlink ref="B27" r:id="rId23" display="https://my.zakupki.prom.ua/remote/dispatcher/state_purchase_view/26138044" xr:uid="{00000000-0004-0000-0000-000016000000}"/>
    <hyperlink ref="B28" r:id="rId24" display="https://my.zakupki.prom.ua/remote/dispatcher/state_purchase_view/22842217" xr:uid="{00000000-0004-0000-0000-000017000000}"/>
    <hyperlink ref="B29" r:id="rId25" display="https://my.zakupki.prom.ua/remote/dispatcher/state_purchase_view/22876771" xr:uid="{00000000-0004-0000-0000-000018000000}"/>
    <hyperlink ref="B30" r:id="rId26" display="https://my.zakupki.prom.ua/remote/dispatcher/state_purchase_view/25128366" xr:uid="{00000000-0004-0000-0000-000019000000}"/>
    <hyperlink ref="B31" r:id="rId27" display="https://my.zakupki.prom.ua/remote/dispatcher/state_purchase_view/25355476" xr:uid="{00000000-0004-0000-0000-00001A000000}"/>
    <hyperlink ref="B32" r:id="rId28" display="https://my.zakupki.prom.ua/remote/dispatcher/state_purchase_view/23472859" xr:uid="{00000000-0004-0000-0000-00001B000000}"/>
    <hyperlink ref="B33" r:id="rId29" display="https://my.zakupki.prom.ua/remote/dispatcher/state_purchase_view/24121702" xr:uid="{00000000-0004-0000-0000-00001C000000}"/>
    <hyperlink ref="B34" r:id="rId30" display="https://my.zakupki.prom.ua/remote/dispatcher/state_purchase_view/26335955" xr:uid="{00000000-0004-0000-0000-00001D000000}"/>
    <hyperlink ref="B35" r:id="rId31" display="https://my.zakupki.prom.ua/remote/dispatcher/state_purchase_view/23750017" xr:uid="{00000000-0004-0000-0000-00001E000000}"/>
    <hyperlink ref="B36" r:id="rId32" display="https://my.zakupki.prom.ua/remote/dispatcher/state_purchase_view/26394425" xr:uid="{00000000-0004-0000-0000-00001F000000}"/>
    <hyperlink ref="B37" r:id="rId33" display="https://my.zakupki.prom.ua/remote/dispatcher/state_purchase_view/22900565" xr:uid="{00000000-0004-0000-0000-000020000000}"/>
    <hyperlink ref="B38" r:id="rId34" display="https://my.zakupki.prom.ua/remote/dispatcher/state_purchase_view/24599702" xr:uid="{00000000-0004-0000-0000-000021000000}"/>
    <hyperlink ref="B39" r:id="rId35" display="https://my.zakupki.prom.ua/remote/dispatcher/state_purchase_view/25261199" xr:uid="{00000000-0004-0000-0000-000022000000}"/>
    <hyperlink ref="B40" r:id="rId36" display="https://my.zakupki.prom.ua/remote/dispatcher/state_purchase_view/26134679" xr:uid="{00000000-0004-0000-0000-000023000000}"/>
    <hyperlink ref="B41" r:id="rId37" display="https://my.zakupki.prom.ua/remote/dispatcher/state_purchase_view/25551165" xr:uid="{00000000-0004-0000-0000-000024000000}"/>
    <hyperlink ref="B42" r:id="rId38" display="https://my.zakupki.prom.ua/remote/dispatcher/state_purchase_view/25218881" xr:uid="{00000000-0004-0000-0000-000025000000}"/>
    <hyperlink ref="B43" r:id="rId39" display="https://my.zakupki.prom.ua/remote/dispatcher/state_purchase_view/24293917" xr:uid="{00000000-0004-0000-0000-000026000000}"/>
    <hyperlink ref="B44" r:id="rId40" display="https://my.zakupki.prom.ua/remote/dispatcher/state_purchase_view/24366845" xr:uid="{00000000-0004-0000-0000-000027000000}"/>
    <hyperlink ref="B45" r:id="rId41" display="https://my.zakupki.prom.ua/remote/dispatcher/state_purchase_view/25821843" xr:uid="{00000000-0004-0000-0000-000028000000}"/>
    <hyperlink ref="B46" r:id="rId42" display="https://my.zakupki.prom.ua/remote/dispatcher/state_purchase_view/25133193" xr:uid="{00000000-0004-0000-0000-000029000000}"/>
    <hyperlink ref="B47" r:id="rId43" display="https://my.zakupki.prom.ua/remote/dispatcher/state_purchase_view/23856204" xr:uid="{00000000-0004-0000-0000-00002A000000}"/>
    <hyperlink ref="B48" r:id="rId44" display="https://my.zakupki.prom.ua/remote/dispatcher/state_purchase_view/24448930" xr:uid="{00000000-0004-0000-0000-00002B000000}"/>
    <hyperlink ref="B49" r:id="rId45" display="https://my.zakupki.prom.ua/remote/dispatcher/state_purchase_view/25510515" xr:uid="{00000000-0004-0000-0000-00002C000000}"/>
    <hyperlink ref="B50" r:id="rId46" display="https://my.zakupki.prom.ua/remote/dispatcher/state_purchase_view/26887201" xr:uid="{00000000-0004-0000-0000-00002D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IVO_SYS</cp:lastModifiedBy>
  <dcterms:created xsi:type="dcterms:W3CDTF">2021-05-26T16:15:03Z</dcterms:created>
  <dcterms:modified xsi:type="dcterms:W3CDTF">2021-05-27T10:40:30Z</dcterms:modified>
</cp:coreProperties>
</file>