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penData\ДнипроРада\договора\"/>
    </mc:Choice>
  </mc:AlternateContent>
  <xr:revisionPtr revIDLastSave="0" documentId="13_ncr:1_{57CC954A-342A-4A25-9B5C-0C99A57A5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Sheet!$A$4:$H$84</definedName>
  </definedNames>
  <calcPr calcId="191029"/>
</workbook>
</file>

<file path=xl/calcChain.xml><?xml version="1.0" encoding="utf-8"?>
<calcChain xmlns="http://schemas.openxmlformats.org/spreadsheetml/2006/main">
  <c r="B84" i="1" l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<sst xmlns="http://schemas.openxmlformats.org/spreadsheetml/2006/main" count="329" uniqueCount="249">
  <si>
    <t xml:space="preserve">"Все про бухгалтерський облік" </t>
  </si>
  <si>
    <t>00017733</t>
  </si>
  <si>
    <t>00207132</t>
  </si>
  <si>
    <t>01116130</t>
  </si>
  <si>
    <t>02/1358-2</t>
  </si>
  <si>
    <t>04725941</t>
  </si>
  <si>
    <t>0820/05</t>
  </si>
  <si>
    <t>09210000-4 Мастильні засоби</t>
  </si>
  <si>
    <t>1-2620/20</t>
  </si>
  <si>
    <t>1-49/20</t>
  </si>
  <si>
    <t>10052020</t>
  </si>
  <si>
    <t>11-01/12678</t>
  </si>
  <si>
    <t>11-01/12679</t>
  </si>
  <si>
    <t>11-01/12680</t>
  </si>
  <si>
    <t>11-01/12681</t>
  </si>
  <si>
    <t>11/02.Р-2020</t>
  </si>
  <si>
    <t>120520</t>
  </si>
  <si>
    <t>13/01</t>
  </si>
  <si>
    <t>13425445</t>
  </si>
  <si>
    <t>140-20</t>
  </si>
  <si>
    <t>14210000-6 Гравій, пісок, щебінь і наповнювачі</t>
  </si>
  <si>
    <t>14220000-9 Глина та каолін</t>
  </si>
  <si>
    <t>159-20</t>
  </si>
  <si>
    <t>19430915</t>
  </si>
  <si>
    <t>20/002-т</t>
  </si>
  <si>
    <t>20/009-т</t>
  </si>
  <si>
    <t>20/010-т</t>
  </si>
  <si>
    <t>20/013-т</t>
  </si>
  <si>
    <t>20/016-т</t>
  </si>
  <si>
    <t>20/018-т</t>
  </si>
  <si>
    <t>20/019-т</t>
  </si>
  <si>
    <t>20/031-т</t>
  </si>
  <si>
    <t>20/040-т</t>
  </si>
  <si>
    <t>20/041-т</t>
  </si>
  <si>
    <t>20/052-т</t>
  </si>
  <si>
    <t>20/076-т</t>
  </si>
  <si>
    <t>20/077-т</t>
  </si>
  <si>
    <t>20/083-т</t>
  </si>
  <si>
    <t>20/095-т</t>
  </si>
  <si>
    <t>20/100-т</t>
  </si>
  <si>
    <t>20/101-т</t>
  </si>
  <si>
    <t>20/107-т</t>
  </si>
  <si>
    <t>20/132-т</t>
  </si>
  <si>
    <t>20/138-т</t>
  </si>
  <si>
    <t>20/161-т</t>
  </si>
  <si>
    <t>20/164-т</t>
  </si>
  <si>
    <t>20/166-т</t>
  </si>
  <si>
    <t>20/170-т</t>
  </si>
  <si>
    <t>20/176-т</t>
  </si>
  <si>
    <t>20/188-т</t>
  </si>
  <si>
    <t>20/189-т</t>
  </si>
  <si>
    <t>20/190-т</t>
  </si>
  <si>
    <t>20/193-т</t>
  </si>
  <si>
    <t>20/207-т</t>
  </si>
  <si>
    <t>20/208-т</t>
  </si>
  <si>
    <t>20/214-т</t>
  </si>
  <si>
    <t>20/217-т</t>
  </si>
  <si>
    <t>20/219-т</t>
  </si>
  <si>
    <t>20/220-т</t>
  </si>
  <si>
    <t>20/224-т</t>
  </si>
  <si>
    <t>20/225-т</t>
  </si>
  <si>
    <t>20/230-т</t>
  </si>
  <si>
    <t>20/231-т</t>
  </si>
  <si>
    <t>20/232-т</t>
  </si>
  <si>
    <t>20/235-т</t>
  </si>
  <si>
    <t>20/236-т</t>
  </si>
  <si>
    <t>20/237-n</t>
  </si>
  <si>
    <t>20/238-т</t>
  </si>
  <si>
    <t>20/241-т</t>
  </si>
  <si>
    <t>20/242-т</t>
  </si>
  <si>
    <t>20/243-т</t>
  </si>
  <si>
    <t>20/245-т</t>
  </si>
  <si>
    <t>20/246-т</t>
  </si>
  <si>
    <t>20/247-т</t>
  </si>
  <si>
    <t>20/249-т</t>
  </si>
  <si>
    <t>20/250-т</t>
  </si>
  <si>
    <t>20/257-т</t>
  </si>
  <si>
    <t>20021027</t>
  </si>
  <si>
    <t>2015300381</t>
  </si>
  <si>
    <t>21673832</t>
  </si>
  <si>
    <t>22210000-5 Газети</t>
  </si>
  <si>
    <t>22410000-7 Марки</t>
  </si>
  <si>
    <t>22820000-4 Бланки</t>
  </si>
  <si>
    <t>230620-01/2.3Р32</t>
  </si>
  <si>
    <t>2330401906</t>
  </si>
  <si>
    <t>23369086</t>
  </si>
  <si>
    <t>23941343</t>
  </si>
  <si>
    <t>24609680</t>
  </si>
  <si>
    <t>24960000-1 Хімічна продукція різна</t>
  </si>
  <si>
    <t>25021641</t>
  </si>
  <si>
    <t>25771603</t>
  </si>
  <si>
    <t>2714500271</t>
  </si>
  <si>
    <t>286</t>
  </si>
  <si>
    <t>2902707771</t>
  </si>
  <si>
    <t>2906311395</t>
  </si>
  <si>
    <t>2952203194</t>
  </si>
  <si>
    <t>300ТТ</t>
  </si>
  <si>
    <t>30230000-0 Комп’ютерне обладнання</t>
  </si>
  <si>
    <t>3056816670</t>
  </si>
  <si>
    <t>3074106617</t>
  </si>
  <si>
    <t>3130619918</t>
  </si>
  <si>
    <t>31320000-5 Електророзподільні кабелі</t>
  </si>
  <si>
    <t>31440000-2 Акумуляторні батареї</t>
  </si>
  <si>
    <t>31610000-5 Електричне обладнання для двигунів і транспортних засобів</t>
  </si>
  <si>
    <t>31680000-6 Електричне приладдя та супутні товари до електричного обладнання</t>
  </si>
  <si>
    <t>31793056</t>
  </si>
  <si>
    <t>32440000-9 Телеметричне та термінальне обладнання</t>
  </si>
  <si>
    <t>32530538</t>
  </si>
  <si>
    <t>32550000-3 Телефонне обладнання</t>
  </si>
  <si>
    <t>33401202</t>
  </si>
  <si>
    <t>34589410</t>
  </si>
  <si>
    <t>34825038</t>
  </si>
  <si>
    <t>35323603</t>
  </si>
  <si>
    <t>3580-П-А</t>
  </si>
  <si>
    <t>35807622</t>
  </si>
  <si>
    <t>35858132</t>
  </si>
  <si>
    <t>36296712</t>
  </si>
  <si>
    <t>36907782</t>
  </si>
  <si>
    <t>36960228</t>
  </si>
  <si>
    <t>37270302</t>
  </si>
  <si>
    <t>37374864</t>
  </si>
  <si>
    <t>38415597</t>
  </si>
  <si>
    <t>38420000-5 Прилади для вимірювання витрати, рівня та тиску рідин і газів</t>
  </si>
  <si>
    <t>38430000-8 Детектори та аналізатори</t>
  </si>
  <si>
    <t>38431598</t>
  </si>
  <si>
    <t>38550000-5 Лічильники</t>
  </si>
  <si>
    <t>38570000-1 Регулювальні та контрольні прилади й апаратура</t>
  </si>
  <si>
    <t>38630000-0 Астрономічні та оптичні прилади</t>
  </si>
  <si>
    <t>40215194</t>
  </si>
  <si>
    <t>40259954</t>
  </si>
  <si>
    <t>41563588</t>
  </si>
  <si>
    <t>41635753</t>
  </si>
  <si>
    <t>42130000-9 Арматура трубопровідна: крани, вентилі, клапани та подібні пристрої</t>
  </si>
  <si>
    <t>42160000-8 Котельні установки</t>
  </si>
  <si>
    <t>42288270</t>
  </si>
  <si>
    <t>42442251</t>
  </si>
  <si>
    <t>42501545</t>
  </si>
  <si>
    <t>42586414</t>
  </si>
  <si>
    <t>43035859</t>
  </si>
  <si>
    <t>43163914</t>
  </si>
  <si>
    <t>43201137</t>
  </si>
  <si>
    <t>43481415</t>
  </si>
  <si>
    <t>44110000-4 Конструкційні матеріали</t>
  </si>
  <si>
    <t>44220000-8 Столярні вироби</t>
  </si>
  <si>
    <t>44333000-3 Дріт</t>
  </si>
  <si>
    <t>44420000-0 Будівельні товари</t>
  </si>
  <si>
    <t>45310000-3 Електромонтажні роботи</t>
  </si>
  <si>
    <t>45330000-9 Водопровідні та санітарно-технічні роботи</t>
  </si>
  <si>
    <t>48310000-4 Пакети програмного забезпечення для створення документів</t>
  </si>
  <si>
    <t>5/20</t>
  </si>
  <si>
    <t>50110000-9 Послуги з ремонту і технічного обслуговування мототранспортних засобів і супутнього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</si>
  <si>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</si>
  <si>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</si>
  <si>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51.445.20</t>
  </si>
  <si>
    <t>6396</t>
  </si>
  <si>
    <t>64210000-1 Послуги телефонного зв’язку та передачі даних</t>
  </si>
  <si>
    <t>71350000-6 Науково-технічні послуги в галузі інженерії</t>
  </si>
  <si>
    <t>71630000-3 Послуги з технічного огляду та випробовувань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</si>
  <si>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</si>
  <si>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</si>
  <si>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79410000-1 Консультаційні послуги з питань підприємницької діяльності та управління</t>
  </si>
  <si>
    <t>79950000-8 Послуги з організації виставок, ярмарок і конгресів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</si>
  <si>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</si>
  <si>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</si>
  <si>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</si>
  <si>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81</t>
  </si>
  <si>
    <t>85140000-2 Послуги у сфері охорони здоров’я різні</t>
  </si>
  <si>
    <t>90730000-3 Відстеження, моніторинг забруднень і відновлення</t>
  </si>
  <si>
    <t>92/02</t>
  </si>
  <si>
    <t>ЄДРПОУ переможця</t>
  </si>
  <si>
    <t>Ідентифікатор закупівлі</t>
  </si>
  <si>
    <t xml:space="preserve">Азбокартон КАОН </t>
  </si>
  <si>
    <t>Азбокартон, пароніт</t>
  </si>
  <si>
    <t>Акумуляторні батареї VISION CP12V 12Ah</t>
  </si>
  <si>
    <t xml:space="preserve">Визначення загального мікробного числа в воді питній, водоймищ, стічній воді, басейнів; виявлення загальних колі формних бактерій у воді питній, воді басейнів; виявлення Е соli у воді питній, воді басейнів; виявлення ентерококів у воді питній </t>
  </si>
  <si>
    <t xml:space="preserve">Вимикач-роз'єднувач ВР32И, авт. вимикач ВА47-29, кнопка SB-7, лампа AD-220S, хомут 3,6х300мм, шина N "нуль", пускатель ПАЕ-322, реле витримання часу ПВЛ11-04 </t>
  </si>
  <si>
    <t>Встановлення (монтаж) кондиціонерів</t>
  </si>
  <si>
    <t>Глина вогнетривка</t>
  </si>
  <si>
    <t>ДА-0792-001688</t>
  </si>
  <si>
    <t xml:space="preserve">ДК 021:2015: 80550000-4 - Послуги з професійної підготовки у сфері безпеки (організація та проведення спеціального навчання та перевірки знань з питань пожежної безпеки) </t>
  </si>
  <si>
    <t>ДУ/2912-20-1</t>
  </si>
  <si>
    <t>Дата підписання договору:</t>
  </si>
  <si>
    <t xml:space="preserve">Дріт хромель, копель </t>
  </si>
  <si>
    <t>Електричні матеріали</t>
  </si>
  <si>
    <t xml:space="preserve">Електричні матеріали </t>
  </si>
  <si>
    <t xml:space="preserve">Засувки Батерфляй </t>
  </si>
  <si>
    <t xml:space="preserve">Кабель ВВГ </t>
  </si>
  <si>
    <t xml:space="preserve">Кабельні муфти </t>
  </si>
  <si>
    <t xml:space="preserve">Кабеля, наконечники, металорукава, пости кнопочні, стрічки, дюбеля, хомути, анкер-болти, синтофлекс, стрижні </t>
  </si>
  <si>
    <t xml:space="preserve">Кабелі, наконечники, лотки, кришки лотків, кронштейни, анкер-болти, хомути </t>
  </si>
  <si>
    <t>Код CPV</t>
  </si>
  <si>
    <t xml:space="preserve">Комплект W FM 25, скоба без контактора </t>
  </si>
  <si>
    <t>Конвертери</t>
  </si>
  <si>
    <t xml:space="preserve">Крани кулькові, фланці </t>
  </si>
  <si>
    <t>Лакотканини, стрічки кіперні, трубки ТСП, трубки ПХВ, лак МЛ-92, шнури бавовняні, наконечники DТ-010 мідні</t>
  </si>
  <si>
    <t>Лічильники вод</t>
  </si>
  <si>
    <t xml:space="preserve">Лічильники електроенергії </t>
  </si>
  <si>
    <t xml:space="preserve">Мертель МШ-36, шамотний заповнювач ПШКА </t>
  </si>
  <si>
    <t xml:space="preserve">Метрологічне обслуговування </t>
  </si>
  <si>
    <t xml:space="preserve">Модеми, адаптери, антени, кабеля </t>
  </si>
  <si>
    <t xml:space="preserve">Монітори 24" Dell SE2416H Silver-Black (210-AFZC) </t>
  </si>
  <si>
    <t xml:space="preserve">Муфти кабельні Сттп </t>
  </si>
  <si>
    <t>Номер договору</t>
  </si>
  <si>
    <t xml:space="preserve">Обладнання для котлів </t>
  </si>
  <si>
    <t xml:space="preserve">Обслуговування модульного теплового пункту </t>
  </si>
  <si>
    <t xml:space="preserve">Олива трансформаторна </t>
  </si>
  <si>
    <t xml:space="preserve">Оптична головка </t>
  </si>
  <si>
    <t>Передплата на журнал «ECOBUSINESS. Екологія підприємства»</t>
  </si>
  <si>
    <t xml:space="preserve">Повірка засобів вимірювальної техніки </t>
  </si>
  <si>
    <t xml:space="preserve">Пориста резина, резина технічна, пароніт </t>
  </si>
  <si>
    <t xml:space="preserve">Послуги з випробування силових кабельних ліній 6/10 кВ </t>
  </si>
  <si>
    <t xml:space="preserve">Послуги з встановлення на персональні компьютери Замовника-користувача програмного комплексу АВК-5 </t>
  </si>
  <si>
    <t>Послуги з демонтажу, діагностування, заміни елементів живлення теплообчислювачів та витратоміра, метрологічної повірки з видачею свідоцтва та послідуючого монтажу вузлів обліку теплової енергії</t>
  </si>
  <si>
    <t xml:space="preserve">Послуги з демонтажу, діагностування, заміни елементів живлення теплообчислювачів, метрологічної повірки з видачею свідоцтва та послідуючого монтажу вузлів обліку теплової енергії; послуги з встановлення модемів на лічильники теплової енергії </t>
  </si>
  <si>
    <t xml:space="preserve">Послуги з метеорологічного обслуговування </t>
  </si>
  <si>
    <t>Послуги з організації підготовки та забезпечення участі у  форумі «Energy Talk Show Electricity Market 2020»</t>
  </si>
  <si>
    <t>Послуги з пошуку місця пошкодження і випробування КЛ-6/10кВ за адресами котелень та ТРП вул.Космична, 10 , вул.Поникахи, 33, пр.Мира, 129, ТРП-223 вул.Михновського, 6к, послуги з пошуку місця пошкодження КЛ-0,4кВ за адресами котелень та ТРП вул.Булата, 6, вул.Макарова, 32, ТРП-23 вул. Уральська, 17, ТРП-7 вул.Зопоріжське шосе,2</t>
  </si>
  <si>
    <t xml:space="preserve">Послуги з проведення обов’язкового щорічного технічного контролю технологічних транспортних засобів </t>
  </si>
  <si>
    <t xml:space="preserve">Послуги з ремонту КЛ-04 кВ ТП-132 РБ-1 до житлового будинку по вул. Уральська, 17 </t>
  </si>
  <si>
    <t xml:space="preserve">Послуги з ремонту КЛ-10 кв напрямком п/ст. «Комунальна» в бік котельні, за адресою: вул. Панікахи, 33 ТП-5423 </t>
  </si>
  <si>
    <t xml:space="preserve">Послуги з ремонту КЛ-6 кВ ТП-124 ком. № 4-ТП-123 ком. №6 </t>
  </si>
  <si>
    <t xml:space="preserve">Послуги з ремонту обчислювача теплової єнергії </t>
  </si>
  <si>
    <t xml:space="preserve">Послуги з ремонту і технічного обслуговування вантажних підіймальних механізмів </t>
  </si>
  <si>
    <t xml:space="preserve">Послуги з ремонту і технічного обслуговування вантажних підіймальних механізмів та їх складових частин з використанням матеріалів для ремонту автомобіля КС-3577, № 429-78АА </t>
  </si>
  <si>
    <t xml:space="preserve">Послуги з інструментального контролю встановлених нормативів гранично-допустимих викидів забруднюючих речовин в атмосферу від стаціонарних джерел викидів об'єктів Замовника </t>
  </si>
  <si>
    <t>Послуги по консультуванню спеціалістам з проблемних питань оподаткування для підприємств-ліцензіатів тепло-, водопостачання, водовідведення та їх застосування при складанні звітності за 9 місяців 2020 р.</t>
  </si>
  <si>
    <t xml:space="preserve">Послуги щодо підготвки медичних працівників, що проводять передрейсові та післярейсові медичні огляди водіїв транспортних засобів та підвищення рівня іх професійної компетенції за програмою: "Медичне забезпечання безпеки дорожнього руху. Організація та порядок щозмінних передрейсових та післярейсових медичних оглядів водіїв транспортних засобів" </t>
  </si>
  <si>
    <t>Поштові марки</t>
  </si>
  <si>
    <t>Предмет закупівлі</t>
  </si>
  <si>
    <t>Принтер Canon i-Sensys LBP351x</t>
  </si>
  <si>
    <t xml:space="preserve">Програмна продукція "Business automation softwaire for accounting Kit for 5 users PROF" </t>
  </si>
  <si>
    <t xml:space="preserve">Програмне забезпечення "Електронне самоврядування" </t>
  </si>
  <si>
    <t xml:space="preserve">Прокладка біконітова Ду80 </t>
  </si>
  <si>
    <t xml:space="preserve">Прокладки для газових та теплових лічильників </t>
  </si>
  <si>
    <t xml:space="preserve">Пісок річковий </t>
  </si>
  <si>
    <t>СИ-11</t>
  </si>
  <si>
    <t xml:space="preserve">Сигналізація газу "Страж" S10A3KN </t>
  </si>
  <si>
    <t>Сигналізація газу "Страж" S50 A3K</t>
  </si>
  <si>
    <t>Стулка металопластикова</t>
  </si>
  <si>
    <t>Сума договору</t>
  </si>
  <si>
    <t xml:space="preserve">Телекомунікаційні послуги </t>
  </si>
  <si>
    <t xml:space="preserve">Технічне обслуговування та/або ремонт автомобілів RENAULT чи їх складових частин </t>
  </si>
  <si>
    <t>Технічне обслуговування та/або ремонт автомобілів Renault чи їх складових частин</t>
  </si>
  <si>
    <t xml:space="preserve">Технічний контроль транспортних засобів </t>
  </si>
  <si>
    <t xml:space="preserve">Товар повинен відповідати показникам якості, які встановлюються законодавством України та діючим стандартам. </t>
  </si>
  <si>
    <t xml:space="preserve">Трудові книжки, вкладки до трудових книжок </t>
  </si>
  <si>
    <t xml:space="preserve">Хімічні реактиви </t>
  </si>
  <si>
    <t>№</t>
  </si>
  <si>
    <t>Інформація про всі закупівлі до 50 тис. грн. по КП "Теплоенерго" ДМР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</si>
</sst>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14882636" TargetMode="External"/><Relationship Id="rId18" Type="http://schemas.openxmlformats.org/officeDocument/2006/relationships/hyperlink" Target="https://my.zakupki.prom.ua/remote/dispatcher/state_purchase_view/21550063" TargetMode="External"/><Relationship Id="rId26" Type="http://schemas.openxmlformats.org/officeDocument/2006/relationships/hyperlink" Target="https://my.zakupki.prom.ua/remote/dispatcher/state_purchase_view/16067619" TargetMode="External"/><Relationship Id="rId39" Type="http://schemas.openxmlformats.org/officeDocument/2006/relationships/hyperlink" Target="https://my.zakupki.prom.ua/remote/dispatcher/state_purchase_view/21709135" TargetMode="External"/><Relationship Id="rId21" Type="http://schemas.openxmlformats.org/officeDocument/2006/relationships/hyperlink" Target="https://my.zakupki.prom.ua/remote/dispatcher/state_purchase_view/18540414" TargetMode="External"/><Relationship Id="rId34" Type="http://schemas.openxmlformats.org/officeDocument/2006/relationships/hyperlink" Target="https://my.zakupki.prom.ua/remote/dispatcher/state_purchase_view/15806391" TargetMode="External"/><Relationship Id="rId42" Type="http://schemas.openxmlformats.org/officeDocument/2006/relationships/hyperlink" Target="https://my.zakupki.prom.ua/remote/dispatcher/state_purchase_view/19851470" TargetMode="External"/><Relationship Id="rId47" Type="http://schemas.openxmlformats.org/officeDocument/2006/relationships/hyperlink" Target="https://my.zakupki.prom.ua/remote/dispatcher/state_purchase_view/15457510" TargetMode="External"/><Relationship Id="rId50" Type="http://schemas.openxmlformats.org/officeDocument/2006/relationships/hyperlink" Target="https://my.zakupki.prom.ua/remote/dispatcher/state_purchase_view/19328508" TargetMode="External"/><Relationship Id="rId55" Type="http://schemas.openxmlformats.org/officeDocument/2006/relationships/hyperlink" Target="https://my.zakupki.prom.ua/remote/dispatcher/state_purchase_view/19043331" TargetMode="External"/><Relationship Id="rId63" Type="http://schemas.openxmlformats.org/officeDocument/2006/relationships/hyperlink" Target="https://my.zakupki.prom.ua/remote/dispatcher/state_purchase_view/20777729" TargetMode="External"/><Relationship Id="rId68" Type="http://schemas.openxmlformats.org/officeDocument/2006/relationships/hyperlink" Target="https://my.zakupki.prom.ua/remote/dispatcher/state_purchase_view/21108034" TargetMode="External"/><Relationship Id="rId76" Type="http://schemas.openxmlformats.org/officeDocument/2006/relationships/hyperlink" Target="https://my.zakupki.prom.ua/remote/dispatcher/state_purchase_view/14465446" TargetMode="External"/><Relationship Id="rId7" Type="http://schemas.openxmlformats.org/officeDocument/2006/relationships/hyperlink" Target="https://my.zakupki.prom.ua/remote/dispatcher/state_purchase_view/15305897" TargetMode="External"/><Relationship Id="rId71" Type="http://schemas.openxmlformats.org/officeDocument/2006/relationships/hyperlink" Target="https://my.zakupki.prom.ua/remote/dispatcher/state_purchase_view/18943991" TargetMode="External"/><Relationship Id="rId2" Type="http://schemas.openxmlformats.org/officeDocument/2006/relationships/hyperlink" Target="https://my.zakupki.prom.ua/remote/dispatcher/state_purchase_view/18281729" TargetMode="External"/><Relationship Id="rId16" Type="http://schemas.openxmlformats.org/officeDocument/2006/relationships/hyperlink" Target="https://my.zakupki.prom.ua/remote/dispatcher/state_purchase_view/16893257" TargetMode="External"/><Relationship Id="rId29" Type="http://schemas.openxmlformats.org/officeDocument/2006/relationships/hyperlink" Target="https://my.zakupki.prom.ua/remote/dispatcher/state_purchase_view/20813151" TargetMode="External"/><Relationship Id="rId11" Type="http://schemas.openxmlformats.org/officeDocument/2006/relationships/hyperlink" Target="https://my.zakupki.prom.ua/remote/dispatcher/state_purchase_view/13922570" TargetMode="External"/><Relationship Id="rId24" Type="http://schemas.openxmlformats.org/officeDocument/2006/relationships/hyperlink" Target="https://my.zakupki.prom.ua/remote/dispatcher/state_purchase_view/15550124" TargetMode="External"/><Relationship Id="rId32" Type="http://schemas.openxmlformats.org/officeDocument/2006/relationships/hyperlink" Target="https://my.zakupki.prom.ua/remote/dispatcher/state_purchase_view/14466340" TargetMode="External"/><Relationship Id="rId37" Type="http://schemas.openxmlformats.org/officeDocument/2006/relationships/hyperlink" Target="https://my.zakupki.prom.ua/remote/dispatcher/state_purchase_view/16629818" TargetMode="External"/><Relationship Id="rId40" Type="http://schemas.openxmlformats.org/officeDocument/2006/relationships/hyperlink" Target="https://my.zakupki.prom.ua/remote/dispatcher/state_purchase_view/21440626" TargetMode="External"/><Relationship Id="rId45" Type="http://schemas.openxmlformats.org/officeDocument/2006/relationships/hyperlink" Target="https://my.zakupki.prom.ua/remote/dispatcher/state_purchase_view/15261670" TargetMode="External"/><Relationship Id="rId53" Type="http://schemas.openxmlformats.org/officeDocument/2006/relationships/hyperlink" Target="https://my.zakupki.prom.ua/remote/dispatcher/state_purchase_view/17447000" TargetMode="External"/><Relationship Id="rId58" Type="http://schemas.openxmlformats.org/officeDocument/2006/relationships/hyperlink" Target="https://my.zakupki.prom.ua/remote/dispatcher/state_purchase_view/16069289" TargetMode="External"/><Relationship Id="rId66" Type="http://schemas.openxmlformats.org/officeDocument/2006/relationships/hyperlink" Target="https://my.zakupki.prom.ua/remote/dispatcher/state_purchase_view/16064508" TargetMode="External"/><Relationship Id="rId74" Type="http://schemas.openxmlformats.org/officeDocument/2006/relationships/hyperlink" Target="https://my.zakupki.prom.ua/remote/dispatcher/state_purchase_view/14403202" TargetMode="External"/><Relationship Id="rId79" Type="http://schemas.openxmlformats.org/officeDocument/2006/relationships/hyperlink" Target="https://my.zakupki.prom.ua/remote/dispatcher/state_purchase_view/16684881" TargetMode="External"/><Relationship Id="rId5" Type="http://schemas.openxmlformats.org/officeDocument/2006/relationships/hyperlink" Target="https://my.zakupki.prom.ua/remote/dispatcher/state_purchase_view/14142767" TargetMode="External"/><Relationship Id="rId61" Type="http://schemas.openxmlformats.org/officeDocument/2006/relationships/hyperlink" Target="https://my.zakupki.prom.ua/remote/dispatcher/state_purchase_view/17607476" TargetMode="External"/><Relationship Id="rId10" Type="http://schemas.openxmlformats.org/officeDocument/2006/relationships/hyperlink" Target="https://my.zakupki.prom.ua/remote/dispatcher/state_purchase_view/16433234" TargetMode="External"/><Relationship Id="rId19" Type="http://schemas.openxmlformats.org/officeDocument/2006/relationships/hyperlink" Target="https://my.zakupki.prom.ua/remote/dispatcher/state_purchase_view/19332026" TargetMode="External"/><Relationship Id="rId31" Type="http://schemas.openxmlformats.org/officeDocument/2006/relationships/hyperlink" Target="https://my.zakupki.prom.ua/remote/dispatcher/state_purchase_view/17692931" TargetMode="External"/><Relationship Id="rId44" Type="http://schemas.openxmlformats.org/officeDocument/2006/relationships/hyperlink" Target="https://my.zakupki.prom.ua/remote/dispatcher/state_purchase_view/14931513" TargetMode="External"/><Relationship Id="rId52" Type="http://schemas.openxmlformats.org/officeDocument/2006/relationships/hyperlink" Target="https://my.zakupki.prom.ua/remote/dispatcher/state_purchase_view/14551133" TargetMode="External"/><Relationship Id="rId60" Type="http://schemas.openxmlformats.org/officeDocument/2006/relationships/hyperlink" Target="https://my.zakupki.prom.ua/remote/dispatcher/state_purchase_view/21036719" TargetMode="External"/><Relationship Id="rId65" Type="http://schemas.openxmlformats.org/officeDocument/2006/relationships/hyperlink" Target="https://my.zakupki.prom.ua/remote/dispatcher/state_purchase_view/15234346" TargetMode="External"/><Relationship Id="rId73" Type="http://schemas.openxmlformats.org/officeDocument/2006/relationships/hyperlink" Target="https://my.zakupki.prom.ua/remote/dispatcher/state_purchase_view/16070134" TargetMode="External"/><Relationship Id="rId78" Type="http://schemas.openxmlformats.org/officeDocument/2006/relationships/hyperlink" Target="https://my.zakupki.prom.ua/remote/dispatcher/state_purchase_view/18491854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my.zakupki.prom.ua/remote/dispatcher/state_purchase_view/22849713" TargetMode="External"/><Relationship Id="rId9" Type="http://schemas.openxmlformats.org/officeDocument/2006/relationships/hyperlink" Target="https://my.zakupki.prom.ua/remote/dispatcher/state_purchase_view/16893257" TargetMode="External"/><Relationship Id="rId14" Type="http://schemas.openxmlformats.org/officeDocument/2006/relationships/hyperlink" Target="https://my.zakupki.prom.ua/remote/dispatcher/state_purchase_view/14932139" TargetMode="External"/><Relationship Id="rId22" Type="http://schemas.openxmlformats.org/officeDocument/2006/relationships/hyperlink" Target="https://my.zakupki.prom.ua/remote/dispatcher/state_purchase_view/18202432" TargetMode="External"/><Relationship Id="rId27" Type="http://schemas.openxmlformats.org/officeDocument/2006/relationships/hyperlink" Target="https://my.zakupki.prom.ua/remote/dispatcher/state_purchase_view/16068548" TargetMode="External"/><Relationship Id="rId30" Type="http://schemas.openxmlformats.org/officeDocument/2006/relationships/hyperlink" Target="https://my.zakupki.prom.ua/remote/dispatcher/state_purchase_view/20348291" TargetMode="External"/><Relationship Id="rId35" Type="http://schemas.openxmlformats.org/officeDocument/2006/relationships/hyperlink" Target="https://my.zakupki.prom.ua/remote/dispatcher/state_purchase_view/15219934" TargetMode="External"/><Relationship Id="rId43" Type="http://schemas.openxmlformats.org/officeDocument/2006/relationships/hyperlink" Target="https://my.zakupki.prom.ua/remote/dispatcher/state_purchase_view/20027618" TargetMode="External"/><Relationship Id="rId48" Type="http://schemas.openxmlformats.org/officeDocument/2006/relationships/hyperlink" Target="https://my.zakupki.prom.ua/remote/dispatcher/state_purchase_view/14819315" TargetMode="External"/><Relationship Id="rId56" Type="http://schemas.openxmlformats.org/officeDocument/2006/relationships/hyperlink" Target="https://my.zakupki.prom.ua/remote/dispatcher/state_purchase_view/18154102" TargetMode="External"/><Relationship Id="rId64" Type="http://schemas.openxmlformats.org/officeDocument/2006/relationships/hyperlink" Target="https://my.zakupki.prom.ua/remote/dispatcher/state_purchase_view/21023554" TargetMode="External"/><Relationship Id="rId69" Type="http://schemas.openxmlformats.org/officeDocument/2006/relationships/hyperlink" Target="https://my.zakupki.prom.ua/remote/dispatcher/state_purchase_view/19329074" TargetMode="External"/><Relationship Id="rId77" Type="http://schemas.openxmlformats.org/officeDocument/2006/relationships/hyperlink" Target="https://my.zakupki.prom.ua/remote/dispatcher/state_purchase_view/18139748" TargetMode="External"/><Relationship Id="rId8" Type="http://schemas.openxmlformats.org/officeDocument/2006/relationships/hyperlink" Target="https://my.zakupki.prom.ua/remote/dispatcher/state_purchase_view/15563076" TargetMode="External"/><Relationship Id="rId51" Type="http://schemas.openxmlformats.org/officeDocument/2006/relationships/hyperlink" Target="https://my.zakupki.prom.ua/remote/dispatcher/state_purchase_view/17900452" TargetMode="External"/><Relationship Id="rId72" Type="http://schemas.openxmlformats.org/officeDocument/2006/relationships/hyperlink" Target="https://my.zakupki.prom.ua/remote/dispatcher/state_purchase_view/22857026" TargetMode="External"/><Relationship Id="rId80" Type="http://schemas.openxmlformats.org/officeDocument/2006/relationships/hyperlink" Target="https://my.zakupki.prom.ua/remote/dispatcher/state_purchase_view/19046359" TargetMode="External"/><Relationship Id="rId3" Type="http://schemas.openxmlformats.org/officeDocument/2006/relationships/hyperlink" Target="https://my.zakupki.prom.ua/remote/dispatcher/state_purchase_view/19640531" TargetMode="External"/><Relationship Id="rId12" Type="http://schemas.openxmlformats.org/officeDocument/2006/relationships/hyperlink" Target="https://my.zakupki.prom.ua/remote/dispatcher/state_purchase_view/15279651" TargetMode="External"/><Relationship Id="rId17" Type="http://schemas.openxmlformats.org/officeDocument/2006/relationships/hyperlink" Target="https://my.zakupki.prom.ua/remote/dispatcher/state_purchase_view/21973246" TargetMode="External"/><Relationship Id="rId25" Type="http://schemas.openxmlformats.org/officeDocument/2006/relationships/hyperlink" Target="https://my.zakupki.prom.ua/remote/dispatcher/state_purchase_view/15032381" TargetMode="External"/><Relationship Id="rId33" Type="http://schemas.openxmlformats.org/officeDocument/2006/relationships/hyperlink" Target="https://my.zakupki.prom.ua/remote/dispatcher/state_purchase_view/17112562" TargetMode="External"/><Relationship Id="rId38" Type="http://schemas.openxmlformats.org/officeDocument/2006/relationships/hyperlink" Target="https://my.zakupki.prom.ua/remote/dispatcher/state_purchase_view/21552992" TargetMode="External"/><Relationship Id="rId46" Type="http://schemas.openxmlformats.org/officeDocument/2006/relationships/hyperlink" Target="https://my.zakupki.prom.ua/remote/dispatcher/state_purchase_view/15523779" TargetMode="External"/><Relationship Id="rId59" Type="http://schemas.openxmlformats.org/officeDocument/2006/relationships/hyperlink" Target="https://my.zakupki.prom.ua/remote/dispatcher/state_purchase_view/17556269" TargetMode="External"/><Relationship Id="rId67" Type="http://schemas.openxmlformats.org/officeDocument/2006/relationships/hyperlink" Target="https://my.zakupki.prom.ua/remote/dispatcher/state_purchase_view/18153337" TargetMode="External"/><Relationship Id="rId20" Type="http://schemas.openxmlformats.org/officeDocument/2006/relationships/hyperlink" Target="https://my.zakupki.prom.ua/remote/dispatcher/state_purchase_view/19312608" TargetMode="External"/><Relationship Id="rId41" Type="http://schemas.openxmlformats.org/officeDocument/2006/relationships/hyperlink" Target="https://my.zakupki.prom.ua/remote/dispatcher/state_purchase_view/20266727" TargetMode="External"/><Relationship Id="rId54" Type="http://schemas.openxmlformats.org/officeDocument/2006/relationships/hyperlink" Target="https://my.zakupki.prom.ua/remote/dispatcher/state_purchase_view/16967080" TargetMode="External"/><Relationship Id="rId62" Type="http://schemas.openxmlformats.org/officeDocument/2006/relationships/hyperlink" Target="https://my.zakupki.prom.ua/remote/dispatcher/state_purchase_view/19863870" TargetMode="External"/><Relationship Id="rId70" Type="http://schemas.openxmlformats.org/officeDocument/2006/relationships/hyperlink" Target="https://my.zakupki.prom.ua/remote/dispatcher/state_purchase_view/20911639" TargetMode="External"/><Relationship Id="rId75" Type="http://schemas.openxmlformats.org/officeDocument/2006/relationships/hyperlink" Target="https://my.zakupki.prom.ua/remote/dispatcher/state_purchase_view/14934130" TargetMode="External"/><Relationship Id="rId1" Type="http://schemas.openxmlformats.org/officeDocument/2006/relationships/hyperlink" Target="https://my.zakupki.prom.ua/remote/dispatcher/state_purchase_view/18921281" TargetMode="External"/><Relationship Id="rId6" Type="http://schemas.openxmlformats.org/officeDocument/2006/relationships/hyperlink" Target="https://my.zakupki.prom.ua/remote/dispatcher/state_purchase_view/14452271" TargetMode="External"/><Relationship Id="rId15" Type="http://schemas.openxmlformats.org/officeDocument/2006/relationships/hyperlink" Target="https://my.zakupki.prom.ua/remote/dispatcher/state_purchase_view/15551058" TargetMode="External"/><Relationship Id="rId23" Type="http://schemas.openxmlformats.org/officeDocument/2006/relationships/hyperlink" Target="https://my.zakupki.prom.ua/remote/dispatcher/state_purchase_view/14563148" TargetMode="External"/><Relationship Id="rId28" Type="http://schemas.openxmlformats.org/officeDocument/2006/relationships/hyperlink" Target="https://my.zakupki.prom.ua/remote/dispatcher/state_purchase_view/21155666" TargetMode="External"/><Relationship Id="rId36" Type="http://schemas.openxmlformats.org/officeDocument/2006/relationships/hyperlink" Target="https://my.zakupki.prom.ua/remote/dispatcher/state_purchase_view/18266879" TargetMode="External"/><Relationship Id="rId49" Type="http://schemas.openxmlformats.org/officeDocument/2006/relationships/hyperlink" Target="https://my.zakupki.prom.ua/remote/dispatcher/state_purchase_view/17294858" TargetMode="External"/><Relationship Id="rId57" Type="http://schemas.openxmlformats.org/officeDocument/2006/relationships/hyperlink" Target="https://my.zakupki.prom.ua/remote/dispatcher/state_purchase_view/14549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>
      <pane ySplit="4" topLeftCell="A5" activePane="bottomLeft" state="frozen"/>
      <selection pane="bottomLeft" activeCell="A2" sqref="A2:H2"/>
    </sheetView>
  </sheetViews>
  <sheetFormatPr defaultColWidth="11.42578125" defaultRowHeight="15" x14ac:dyDescent="0.25"/>
  <cols>
    <col min="1" max="1" width="5"/>
    <col min="2" max="2" width="25"/>
    <col min="3" max="4" width="35"/>
    <col min="5" max="7" width="15"/>
    <col min="8" max="8" width="10"/>
  </cols>
  <sheetData>
    <row r="1" spans="1:8" x14ac:dyDescent="0.25">
      <c r="A1" s="1"/>
    </row>
    <row r="2" spans="1:8" ht="18.75" x14ac:dyDescent="0.3">
      <c r="A2" s="8" t="s">
        <v>248</v>
      </c>
      <c r="B2" s="8"/>
      <c r="C2" s="8"/>
      <c r="D2" s="8"/>
      <c r="E2" s="8"/>
      <c r="F2" s="8"/>
      <c r="G2" s="8"/>
      <c r="H2" s="8"/>
    </row>
    <row r="4" spans="1:8" ht="38.25" x14ac:dyDescent="0.25">
      <c r="A4" s="2" t="s">
        <v>247</v>
      </c>
      <c r="B4" s="2" t="s">
        <v>170</v>
      </c>
      <c r="C4" s="2" t="s">
        <v>228</v>
      </c>
      <c r="D4" s="2" t="s">
        <v>190</v>
      </c>
      <c r="E4" s="2" t="s">
        <v>169</v>
      </c>
      <c r="F4" s="2" t="s">
        <v>202</v>
      </c>
      <c r="G4" s="2" t="s">
        <v>239</v>
      </c>
      <c r="H4" s="2" t="s">
        <v>181</v>
      </c>
    </row>
    <row r="5" spans="1:8" ht="25.5" x14ac:dyDescent="0.25">
      <c r="A5" s="3">
        <v>1</v>
      </c>
      <c r="B5" s="4" t="str">
        <f>HYPERLINK("https://my.zakupki.prom.ua/remote/dispatcher/state_purchase_view/18921281", "UA-2020-09-02-004849-b")</f>
        <v>UA-2020-09-02-004849-b</v>
      </c>
      <c r="C5" s="5" t="s">
        <v>209</v>
      </c>
      <c r="D5" s="5" t="s">
        <v>142</v>
      </c>
      <c r="E5" s="5" t="s">
        <v>134</v>
      </c>
      <c r="F5" s="5" t="s">
        <v>55</v>
      </c>
      <c r="G5" s="6">
        <v>48955.32</v>
      </c>
      <c r="H5" s="7">
        <v>44075</v>
      </c>
    </row>
    <row r="6" spans="1:8" ht="25.5" x14ac:dyDescent="0.25">
      <c r="A6" s="3">
        <v>2</v>
      </c>
      <c r="B6" s="4" t="str">
        <f>HYPERLINK("https://my.zakupki.prom.ua/remote/dispatcher/state_purchase_view/18281729", "UA-2020-08-04-000493-a")</f>
        <v>UA-2020-08-04-000493-a</v>
      </c>
      <c r="C6" s="5" t="s">
        <v>233</v>
      </c>
      <c r="D6" s="5" t="s">
        <v>145</v>
      </c>
      <c r="E6" s="5" t="s">
        <v>86</v>
      </c>
      <c r="F6" s="5" t="s">
        <v>62</v>
      </c>
      <c r="G6" s="6">
        <v>29900</v>
      </c>
      <c r="H6" s="7">
        <v>44074</v>
      </c>
    </row>
    <row r="7" spans="1:8" ht="25.5" x14ac:dyDescent="0.25">
      <c r="A7" s="3">
        <v>3</v>
      </c>
      <c r="B7" s="4" t="str">
        <f>HYPERLINK("https://my.zakupki.prom.ua/remote/dispatcher/state_purchase_view/19640531", "UA-2020-09-28-001698-a")</f>
        <v>UA-2020-09-28-001698-a</v>
      </c>
      <c r="C7" s="5" t="s">
        <v>187</v>
      </c>
      <c r="D7" s="5" t="s">
        <v>106</v>
      </c>
      <c r="E7" s="5" t="s">
        <v>115</v>
      </c>
      <c r="F7" s="5" t="s">
        <v>60</v>
      </c>
      <c r="G7" s="6">
        <v>24937.439999999999</v>
      </c>
      <c r="H7" s="7">
        <v>44102</v>
      </c>
    </row>
    <row r="8" spans="1:8" ht="63.75" x14ac:dyDescent="0.25">
      <c r="A8" s="3">
        <v>4</v>
      </c>
      <c r="B8" s="4" t="str">
        <f>HYPERLINK("https://my.zakupki.prom.ua/remote/dispatcher/state_purchase_view/22849713", "UA-2021-01-04-001864-c")</f>
        <v>UA-2021-01-04-001864-c</v>
      </c>
      <c r="C8" s="5" t="s">
        <v>179</v>
      </c>
      <c r="D8" s="5" t="s">
        <v>164</v>
      </c>
      <c r="E8" s="5" t="s">
        <v>120</v>
      </c>
      <c r="F8" s="5" t="s">
        <v>180</v>
      </c>
      <c r="G8" s="6">
        <v>39150</v>
      </c>
      <c r="H8" s="7">
        <v>44194</v>
      </c>
    </row>
    <row r="9" spans="1:8" ht="25.5" x14ac:dyDescent="0.25">
      <c r="A9" s="3">
        <v>5</v>
      </c>
      <c r="B9" s="4" t="str">
        <f>HYPERLINK("https://my.zakupki.prom.ua/remote/dispatcher/state_purchase_view/14142767", "UA-2019-12-18-002225-b")</f>
        <v>UA-2019-12-18-002225-b</v>
      </c>
      <c r="C9" s="5" t="s">
        <v>207</v>
      </c>
      <c r="D9" s="5" t="s">
        <v>162</v>
      </c>
      <c r="E9" s="5" t="s">
        <v>138</v>
      </c>
      <c r="F9" s="5" t="s">
        <v>17</v>
      </c>
      <c r="G9" s="6">
        <v>5040</v>
      </c>
      <c r="H9" s="7">
        <v>43843</v>
      </c>
    </row>
    <row r="10" spans="1:8" ht="25.5" x14ac:dyDescent="0.25">
      <c r="A10" s="3">
        <v>6</v>
      </c>
      <c r="B10" s="4" t="str">
        <f>HYPERLINK("https://my.zakupki.prom.ua/remote/dispatcher/state_purchase_view/14452271", "UA-2020-01-13-000879-c")</f>
        <v>UA-2020-01-13-000879-c</v>
      </c>
      <c r="C10" s="5" t="s">
        <v>240</v>
      </c>
      <c r="D10" s="5" t="s">
        <v>155</v>
      </c>
      <c r="E10" s="5" t="s">
        <v>112</v>
      </c>
      <c r="F10" s="5" t="s">
        <v>154</v>
      </c>
      <c r="G10" s="6">
        <v>25800</v>
      </c>
      <c r="H10" s="7">
        <v>43843</v>
      </c>
    </row>
    <row r="11" spans="1:8" ht="25.5" x14ac:dyDescent="0.25">
      <c r="A11" s="3">
        <v>7</v>
      </c>
      <c r="B11" s="4" t="str">
        <f>HYPERLINK("https://my.zakupki.prom.ua/remote/dispatcher/state_purchase_view/15305897", "UA-2020-02-14-002974-c")</f>
        <v>UA-2020-02-14-002974-c</v>
      </c>
      <c r="C11" s="5" t="s">
        <v>214</v>
      </c>
      <c r="D11" s="5" t="s">
        <v>156</v>
      </c>
      <c r="E11" s="5" t="s">
        <v>23</v>
      </c>
      <c r="F11" s="5" t="s">
        <v>19</v>
      </c>
      <c r="G11" s="6">
        <v>20320.2</v>
      </c>
      <c r="H11" s="7">
        <v>43875</v>
      </c>
    </row>
    <row r="12" spans="1:8" x14ac:dyDescent="0.25">
      <c r="A12" s="3">
        <v>8</v>
      </c>
      <c r="B12" s="4" t="str">
        <f>HYPERLINK("https://my.zakupki.prom.ua/remote/dispatcher/state_purchase_view/15563076", "UA-2020-03-02-003853-a")</f>
        <v>UA-2020-03-02-003853-a</v>
      </c>
      <c r="C12" s="5" t="s">
        <v>232</v>
      </c>
      <c r="D12" s="5" t="s">
        <v>145</v>
      </c>
      <c r="E12" s="5" t="s">
        <v>129</v>
      </c>
      <c r="F12" s="5" t="s">
        <v>41</v>
      </c>
      <c r="G12" s="6">
        <v>1080</v>
      </c>
      <c r="H12" s="7">
        <v>43892</v>
      </c>
    </row>
    <row r="13" spans="1:8" ht="25.5" x14ac:dyDescent="0.25">
      <c r="A13" s="3">
        <v>9</v>
      </c>
      <c r="B13" s="4" t="str">
        <f>HYPERLINK("https://my.zakupki.prom.ua/remote/dispatcher/state_purchase_view/16893257", "UA-2020-05-27-004216-b")</f>
        <v>UA-2020-05-27-004216-b</v>
      </c>
      <c r="C13" s="5" t="s">
        <v>187</v>
      </c>
      <c r="D13" s="5" t="s">
        <v>106</v>
      </c>
      <c r="E13" s="5" t="s">
        <v>136</v>
      </c>
      <c r="F13" s="5" t="s">
        <v>44</v>
      </c>
      <c r="G13" s="6">
        <v>30780</v>
      </c>
      <c r="H13" s="7">
        <v>43977</v>
      </c>
    </row>
    <row r="14" spans="1:8" ht="38.25" x14ac:dyDescent="0.25">
      <c r="A14" s="3">
        <v>10</v>
      </c>
      <c r="B14" s="4" t="str">
        <f>HYPERLINK("https://my.zakupki.prom.ua/remote/dispatcher/state_purchase_view/16433234", "UA-2020-04-21-000346-b")</f>
        <v>UA-2020-04-21-000346-b</v>
      </c>
      <c r="C14" s="5" t="s">
        <v>211</v>
      </c>
      <c r="D14" s="5" t="s">
        <v>158</v>
      </c>
      <c r="E14" s="5" t="s">
        <v>116</v>
      </c>
      <c r="F14" s="5" t="s">
        <v>4</v>
      </c>
      <c r="G14" s="6">
        <v>8964</v>
      </c>
      <c r="H14" s="7">
        <v>43942</v>
      </c>
    </row>
    <row r="15" spans="1:8" x14ac:dyDescent="0.25">
      <c r="A15" s="3">
        <v>11</v>
      </c>
      <c r="B15" s="4" t="str">
        <f>HYPERLINK("https://my.zakupki.prom.ua/remote/dispatcher/state_purchase_view/13922570", "UA-2019-12-09-000042-b")</f>
        <v>UA-2019-12-09-000042-b</v>
      </c>
      <c r="C15" s="5" t="s">
        <v>229</v>
      </c>
      <c r="D15" s="5" t="s">
        <v>97</v>
      </c>
      <c r="E15" s="5" t="s">
        <v>78</v>
      </c>
      <c r="F15" s="5" t="s">
        <v>27</v>
      </c>
      <c r="G15" s="6">
        <v>28750</v>
      </c>
      <c r="H15" s="7">
        <v>43845</v>
      </c>
    </row>
    <row r="16" spans="1:8" x14ac:dyDescent="0.25">
      <c r="A16" s="3">
        <v>12</v>
      </c>
      <c r="B16" s="4" t="str">
        <f>HYPERLINK("https://my.zakupki.prom.ua/remote/dispatcher/state_purchase_view/15279651", "UA-2020-02-13-002596-c")</f>
        <v>UA-2020-02-13-002596-c</v>
      </c>
      <c r="C16" s="5" t="s">
        <v>173</v>
      </c>
      <c r="D16" s="5" t="s">
        <v>102</v>
      </c>
      <c r="E16" s="5" t="s">
        <v>95</v>
      </c>
      <c r="F16" s="5" t="s">
        <v>15</v>
      </c>
      <c r="G16" s="6">
        <v>2400</v>
      </c>
      <c r="H16" s="7">
        <v>43872</v>
      </c>
    </row>
    <row r="17" spans="1:8" x14ac:dyDescent="0.25">
      <c r="A17" s="3">
        <v>13</v>
      </c>
      <c r="B17" s="4" t="str">
        <f>HYPERLINK("https://my.zakupki.prom.ua/remote/dispatcher/state_purchase_view/14882636", "UA-2020-01-28-002315-a")</f>
        <v>UA-2020-01-28-002315-a</v>
      </c>
      <c r="C17" s="5" t="s">
        <v>246</v>
      </c>
      <c r="D17" s="5" t="s">
        <v>88</v>
      </c>
      <c r="E17" s="5" t="s">
        <v>2</v>
      </c>
      <c r="F17" s="5" t="s">
        <v>30</v>
      </c>
      <c r="G17" s="6">
        <v>35915.879999999997</v>
      </c>
      <c r="H17" s="7">
        <v>43857</v>
      </c>
    </row>
    <row r="18" spans="1:8" ht="38.25" x14ac:dyDescent="0.25">
      <c r="A18" s="3">
        <v>14</v>
      </c>
      <c r="B18" s="4" t="str">
        <f>HYPERLINK("https://my.zakupki.prom.ua/remote/dispatcher/state_purchase_view/14932139", "UA-2020-01-29-002382-b")</f>
        <v>UA-2020-01-29-002382-b</v>
      </c>
      <c r="C18" s="5" t="s">
        <v>183</v>
      </c>
      <c r="D18" s="5" t="s">
        <v>104</v>
      </c>
      <c r="E18" s="5" t="s">
        <v>130</v>
      </c>
      <c r="F18" s="5" t="s">
        <v>33</v>
      </c>
      <c r="G18" s="6">
        <v>21445.56</v>
      </c>
      <c r="H18" s="7">
        <v>43859</v>
      </c>
    </row>
    <row r="19" spans="1:8" ht="25.5" x14ac:dyDescent="0.25">
      <c r="A19" s="3">
        <v>15</v>
      </c>
      <c r="B19" s="4" t="str">
        <f>HYPERLINK("https://my.zakupki.prom.ua/remote/dispatcher/state_purchase_view/15551058", "UA-2020-03-02-001074-a")</f>
        <v>UA-2020-03-02-001074-a</v>
      </c>
      <c r="C19" s="5" t="s">
        <v>201</v>
      </c>
      <c r="D19" s="5" t="s">
        <v>106</v>
      </c>
      <c r="E19" s="5" t="s">
        <v>136</v>
      </c>
      <c r="F19" s="5" t="s">
        <v>40</v>
      </c>
      <c r="G19" s="6">
        <v>45660</v>
      </c>
      <c r="H19" s="7">
        <v>43892</v>
      </c>
    </row>
    <row r="20" spans="1:8" ht="25.5" x14ac:dyDescent="0.25">
      <c r="A20" s="3">
        <v>16</v>
      </c>
      <c r="B20" s="4" t="str">
        <f>HYPERLINK("https://my.zakupki.prom.ua/remote/dispatcher/state_purchase_view/16893257", "UA-2020-05-27-004216-b")</f>
        <v>UA-2020-05-27-004216-b</v>
      </c>
      <c r="C20" s="5" t="s">
        <v>187</v>
      </c>
      <c r="D20" s="5" t="s">
        <v>106</v>
      </c>
      <c r="E20" s="5" t="s">
        <v>136</v>
      </c>
      <c r="F20" s="5" t="s">
        <v>44</v>
      </c>
      <c r="G20" s="6">
        <v>30780</v>
      </c>
      <c r="H20" s="7">
        <v>43977</v>
      </c>
    </row>
    <row r="21" spans="1:8" x14ac:dyDescent="0.25">
      <c r="A21" s="3">
        <v>17</v>
      </c>
      <c r="B21" s="4" t="str">
        <f>HYPERLINK("https://my.zakupki.prom.ua/remote/dispatcher/state_purchase_view/21973246", "UA-2020-12-10-001035-c")</f>
        <v>UA-2020-12-10-001035-c</v>
      </c>
      <c r="C21" s="5" t="s">
        <v>203</v>
      </c>
      <c r="D21" s="5" t="s">
        <v>133</v>
      </c>
      <c r="E21" s="5" t="s">
        <v>128</v>
      </c>
      <c r="F21" s="5" t="s">
        <v>75</v>
      </c>
      <c r="G21" s="6">
        <v>49734</v>
      </c>
      <c r="H21" s="7">
        <v>44174</v>
      </c>
    </row>
    <row r="22" spans="1:8" ht="63.75" x14ac:dyDescent="0.25">
      <c r="A22" s="3">
        <v>18</v>
      </c>
      <c r="B22" s="4" t="str">
        <f>HYPERLINK("https://my.zakupki.prom.ua/remote/dispatcher/state_purchase_view/21550063", "UA-2020-11-30-000496-b")</f>
        <v>UA-2020-11-30-000496-b</v>
      </c>
      <c r="C22" s="5" t="s">
        <v>175</v>
      </c>
      <c r="D22" s="5" t="s">
        <v>104</v>
      </c>
      <c r="E22" s="5" t="s">
        <v>140</v>
      </c>
      <c r="F22" s="5" t="s">
        <v>73</v>
      </c>
      <c r="G22" s="6">
        <v>35173.9</v>
      </c>
      <c r="H22" s="7">
        <v>44160</v>
      </c>
    </row>
    <row r="23" spans="1:8" ht="25.5" x14ac:dyDescent="0.25">
      <c r="A23" s="3">
        <v>19</v>
      </c>
      <c r="B23" s="4" t="str">
        <f>HYPERLINK("https://my.zakupki.prom.ua/remote/dispatcher/state_purchase_view/19332026", "UA-2020-09-17-004931-a")</f>
        <v>UA-2020-09-17-004931-a</v>
      </c>
      <c r="C23" s="5" t="s">
        <v>243</v>
      </c>
      <c r="D23" s="5" t="s">
        <v>157</v>
      </c>
      <c r="E23" s="5" t="s">
        <v>117</v>
      </c>
      <c r="F23" s="5" t="s">
        <v>178</v>
      </c>
      <c r="G23" s="6">
        <v>46305</v>
      </c>
      <c r="H23" s="7">
        <v>44089</v>
      </c>
    </row>
    <row r="24" spans="1:8" ht="38.25" x14ac:dyDescent="0.25">
      <c r="A24" s="3">
        <v>20</v>
      </c>
      <c r="B24" s="4" t="str">
        <f>HYPERLINK("https://my.zakupki.prom.ua/remote/dispatcher/state_purchase_view/19312608", "UA-2020-09-16-002719-a")</f>
        <v>UA-2020-09-16-002719-a</v>
      </c>
      <c r="C24" s="5" t="s">
        <v>189</v>
      </c>
      <c r="D24" s="5" t="s">
        <v>104</v>
      </c>
      <c r="E24" s="5" t="s">
        <v>140</v>
      </c>
      <c r="F24" s="5" t="s">
        <v>57</v>
      </c>
      <c r="G24" s="6">
        <v>44378.48</v>
      </c>
      <c r="H24" s="7">
        <v>44089</v>
      </c>
    </row>
    <row r="25" spans="1:8" ht="38.25" x14ac:dyDescent="0.25">
      <c r="A25" s="3">
        <v>21</v>
      </c>
      <c r="B25" s="4" t="str">
        <f>HYPERLINK("https://my.zakupki.prom.ua/remote/dispatcher/state_purchase_view/18540414", "UA-2020-08-13-008825-a")</f>
        <v>UA-2020-08-13-008825-a</v>
      </c>
      <c r="C25" s="5" t="s">
        <v>215</v>
      </c>
      <c r="D25" s="5" t="s">
        <v>161</v>
      </c>
      <c r="E25" s="5" t="s">
        <v>119</v>
      </c>
      <c r="F25" s="5" t="s">
        <v>6</v>
      </c>
      <c r="G25" s="6">
        <v>5000</v>
      </c>
      <c r="H25" s="7">
        <v>44053</v>
      </c>
    </row>
    <row r="26" spans="1:8" x14ac:dyDescent="0.25">
      <c r="A26" s="3">
        <v>22</v>
      </c>
      <c r="B26" s="4" t="str">
        <f>HYPERLINK("https://my.zakupki.prom.ua/remote/dispatcher/state_purchase_view/18202432", "UA-2020-07-29-008351-c")</f>
        <v>UA-2020-07-29-008351-c</v>
      </c>
      <c r="C26" s="5" t="s">
        <v>199</v>
      </c>
      <c r="D26" s="5" t="s">
        <v>108</v>
      </c>
      <c r="E26" s="5" t="s">
        <v>121</v>
      </c>
      <c r="F26" s="5" t="s">
        <v>52</v>
      </c>
      <c r="G26" s="6">
        <v>5578.2</v>
      </c>
      <c r="H26" s="7">
        <v>44041</v>
      </c>
    </row>
    <row r="27" spans="1:8" ht="38.25" x14ac:dyDescent="0.25">
      <c r="A27" s="3">
        <v>23</v>
      </c>
      <c r="B27" s="4" t="str">
        <f>HYPERLINK("https://my.zakupki.prom.ua/remote/dispatcher/state_purchase_view/14563148", "UA-2020-01-17-000544-b")</f>
        <v>UA-2020-01-17-000544-b</v>
      </c>
      <c r="C27" s="5" t="s">
        <v>184</v>
      </c>
      <c r="D27" s="5" t="s">
        <v>104</v>
      </c>
      <c r="E27" s="5" t="s">
        <v>136</v>
      </c>
      <c r="F27" s="5" t="s">
        <v>28</v>
      </c>
      <c r="G27" s="6">
        <v>6516.9</v>
      </c>
      <c r="H27" s="7">
        <v>43847</v>
      </c>
    </row>
    <row r="28" spans="1:8" x14ac:dyDescent="0.25">
      <c r="A28" s="3">
        <v>24</v>
      </c>
      <c r="B28" s="4" t="str">
        <f>HYPERLINK("https://my.zakupki.prom.ua/remote/dispatcher/state_purchase_view/15550124", "UA-2020-03-02-000931-a")</f>
        <v>UA-2020-03-02-000931-a</v>
      </c>
      <c r="C28" s="5" t="s">
        <v>186</v>
      </c>
      <c r="D28" s="5" t="s">
        <v>101</v>
      </c>
      <c r="E28" s="5" t="s">
        <v>136</v>
      </c>
      <c r="F28" s="5" t="s">
        <v>39</v>
      </c>
      <c r="G28" s="6">
        <v>34464</v>
      </c>
      <c r="H28" s="7">
        <v>43892</v>
      </c>
    </row>
    <row r="29" spans="1:8" x14ac:dyDescent="0.25">
      <c r="A29" s="3">
        <v>25</v>
      </c>
      <c r="B29" s="4" t="str">
        <f>HYPERLINK("https://my.zakupki.prom.ua/remote/dispatcher/state_purchase_view/15032381", "UA-2020-02-03-001033-a")</f>
        <v>UA-2020-02-03-001033-a</v>
      </c>
      <c r="C29" s="5" t="s">
        <v>171</v>
      </c>
      <c r="D29" s="5" t="s">
        <v>142</v>
      </c>
      <c r="E29" s="5" t="s">
        <v>111</v>
      </c>
      <c r="F29" s="5" t="s">
        <v>34</v>
      </c>
      <c r="G29" s="6">
        <v>4032</v>
      </c>
      <c r="H29" s="7">
        <v>43864</v>
      </c>
    </row>
    <row r="30" spans="1:8" ht="25.5" x14ac:dyDescent="0.25">
      <c r="A30" s="3">
        <v>26</v>
      </c>
      <c r="B30" s="4" t="str">
        <f>HYPERLINK("https://my.zakupki.prom.ua/remote/dispatcher/state_purchase_view/16067619", "UA-2020-04-01-002548-b")</f>
        <v>UA-2020-04-01-002548-b</v>
      </c>
      <c r="C30" s="5" t="s">
        <v>208</v>
      </c>
      <c r="D30" s="5" t="s">
        <v>157</v>
      </c>
      <c r="E30" s="5" t="s">
        <v>5</v>
      </c>
      <c r="F30" s="5" t="s">
        <v>11</v>
      </c>
      <c r="G30" s="6">
        <v>41349</v>
      </c>
      <c r="H30" s="7">
        <v>43921</v>
      </c>
    </row>
    <row r="31" spans="1:8" ht="25.5" x14ac:dyDescent="0.25">
      <c r="A31" s="3">
        <v>27</v>
      </c>
      <c r="B31" s="4" t="str">
        <f>HYPERLINK("https://my.zakupki.prom.ua/remote/dispatcher/state_purchase_view/16068548", "UA-2020-04-01-002711-b")</f>
        <v>UA-2020-04-01-002711-b</v>
      </c>
      <c r="C31" s="5" t="s">
        <v>208</v>
      </c>
      <c r="D31" s="5" t="s">
        <v>157</v>
      </c>
      <c r="E31" s="5" t="s">
        <v>5</v>
      </c>
      <c r="F31" s="5" t="s">
        <v>13</v>
      </c>
      <c r="G31" s="6">
        <v>23793</v>
      </c>
      <c r="H31" s="7">
        <v>43921</v>
      </c>
    </row>
    <row r="32" spans="1:8" ht="25.5" x14ac:dyDescent="0.25">
      <c r="A32" s="3">
        <v>28</v>
      </c>
      <c r="B32" s="4" t="str">
        <f>HYPERLINK("https://my.zakupki.prom.ua/remote/dispatcher/state_purchase_view/21155666", "UA-2020-11-17-009523-c")</f>
        <v>UA-2020-11-17-009523-c</v>
      </c>
      <c r="C32" s="5" t="s">
        <v>187</v>
      </c>
      <c r="D32" s="5" t="s">
        <v>106</v>
      </c>
      <c r="E32" s="5" t="s">
        <v>115</v>
      </c>
      <c r="F32" s="5" t="s">
        <v>71</v>
      </c>
      <c r="G32" s="6">
        <v>24756.12</v>
      </c>
      <c r="H32" s="7">
        <v>44152</v>
      </c>
    </row>
    <row r="33" spans="1:8" ht="25.5" x14ac:dyDescent="0.25">
      <c r="A33" s="3">
        <v>29</v>
      </c>
      <c r="B33" s="4" t="str">
        <f>HYPERLINK("https://my.zakupki.prom.ua/remote/dispatcher/state_purchase_view/20813151", "UA-2020-11-05-012120-c")</f>
        <v>UA-2020-11-05-012120-c</v>
      </c>
      <c r="C33" s="5" t="s">
        <v>195</v>
      </c>
      <c r="D33" s="5" t="s">
        <v>122</v>
      </c>
      <c r="E33" s="5" t="s">
        <v>86</v>
      </c>
      <c r="F33" s="5" t="s">
        <v>66</v>
      </c>
      <c r="G33" s="6">
        <v>36810</v>
      </c>
      <c r="H33" s="7">
        <v>44140</v>
      </c>
    </row>
    <row r="34" spans="1:8" x14ac:dyDescent="0.25">
      <c r="A34" s="3">
        <v>30</v>
      </c>
      <c r="B34" s="4" t="str">
        <f>HYPERLINK("https://my.zakupki.prom.ua/remote/dispatcher/state_purchase_view/20348291", "UA-2020-10-22-001442-a")</f>
        <v>UA-2020-10-22-001442-a</v>
      </c>
      <c r="C34" s="5" t="s">
        <v>205</v>
      </c>
      <c r="D34" s="5" t="s">
        <v>7</v>
      </c>
      <c r="E34" s="5" t="s">
        <v>118</v>
      </c>
      <c r="F34" s="5" t="s">
        <v>64</v>
      </c>
      <c r="G34" s="6">
        <v>18000</v>
      </c>
      <c r="H34" s="7">
        <v>44125</v>
      </c>
    </row>
    <row r="35" spans="1:8" ht="51" x14ac:dyDescent="0.25">
      <c r="A35" s="3">
        <v>31</v>
      </c>
      <c r="B35" s="4" t="str">
        <f>HYPERLINK("https://my.zakupki.prom.ua/remote/dispatcher/state_purchase_view/17692931", "UA-2020-07-07-001594-a")</f>
        <v>UA-2020-07-07-001594-a</v>
      </c>
      <c r="C35" s="5" t="s">
        <v>221</v>
      </c>
      <c r="D35" s="5" t="s">
        <v>151</v>
      </c>
      <c r="E35" s="5" t="s">
        <v>99</v>
      </c>
      <c r="F35" s="5" t="s">
        <v>48</v>
      </c>
      <c r="G35" s="6">
        <v>4600</v>
      </c>
      <c r="H35" s="7">
        <v>44018</v>
      </c>
    </row>
    <row r="36" spans="1:8" ht="25.5" x14ac:dyDescent="0.25">
      <c r="A36" s="3">
        <v>32</v>
      </c>
      <c r="B36" s="4" t="str">
        <f>HYPERLINK("https://my.zakupki.prom.ua/remote/dispatcher/state_purchase_view/14466340", "UA-2020-01-14-000150-c")</f>
        <v>UA-2020-01-14-000150-c</v>
      </c>
      <c r="C36" s="5" t="s">
        <v>245</v>
      </c>
      <c r="D36" s="5" t="s">
        <v>82</v>
      </c>
      <c r="E36" s="5" t="s">
        <v>128</v>
      </c>
      <c r="F36" s="5" t="s">
        <v>26</v>
      </c>
      <c r="G36" s="6">
        <v>10920</v>
      </c>
      <c r="H36" s="7">
        <v>43843</v>
      </c>
    </row>
    <row r="37" spans="1:8" ht="63.75" x14ac:dyDescent="0.25">
      <c r="A37" s="3">
        <v>33</v>
      </c>
      <c r="B37" s="4" t="str">
        <f>HYPERLINK("https://my.zakupki.prom.ua/remote/dispatcher/state_purchase_view/17112562", "UA-2020-06-09-003771-b")</f>
        <v>UA-2020-06-09-003771-b</v>
      </c>
      <c r="C37" s="5" t="s">
        <v>224</v>
      </c>
      <c r="D37" s="5" t="s">
        <v>167</v>
      </c>
      <c r="E37" s="5" t="s">
        <v>3</v>
      </c>
      <c r="F37" s="5" t="s">
        <v>153</v>
      </c>
      <c r="G37" s="6">
        <v>11592</v>
      </c>
      <c r="H37" s="7">
        <v>43991</v>
      </c>
    </row>
    <row r="38" spans="1:8" ht="89.25" x14ac:dyDescent="0.25">
      <c r="A38" s="3">
        <v>34</v>
      </c>
      <c r="B38" s="4" t="str">
        <f>HYPERLINK("https://my.zakupki.prom.ua/remote/dispatcher/state_purchase_view/15806391", "UA-2020-03-17-002262-b")</f>
        <v>UA-2020-03-17-002262-b</v>
      </c>
      <c r="C38" s="5" t="s">
        <v>213</v>
      </c>
      <c r="D38" s="5" t="s">
        <v>151</v>
      </c>
      <c r="E38" s="5" t="s">
        <v>99</v>
      </c>
      <c r="F38" s="5" t="s">
        <v>42</v>
      </c>
      <c r="G38" s="6">
        <v>31700</v>
      </c>
      <c r="H38" s="7">
        <v>43907</v>
      </c>
    </row>
    <row r="39" spans="1:8" x14ac:dyDescent="0.25">
      <c r="A39" s="3">
        <v>35</v>
      </c>
      <c r="B39" s="4" t="str">
        <f>HYPERLINK("https://my.zakupki.prom.ua/remote/dispatcher/state_purchase_view/15219934", "UA-2020-02-11-002644-b")</f>
        <v>UA-2020-02-11-002644-b</v>
      </c>
      <c r="C39" s="5" t="s">
        <v>237</v>
      </c>
      <c r="D39" s="5" t="s">
        <v>123</v>
      </c>
      <c r="E39" s="5" t="s">
        <v>128</v>
      </c>
      <c r="F39" s="5" t="s">
        <v>35</v>
      </c>
      <c r="G39" s="6">
        <v>4774.3999999999996</v>
      </c>
      <c r="H39" s="7">
        <v>43872</v>
      </c>
    </row>
    <row r="40" spans="1:8" ht="25.5" x14ac:dyDescent="0.25">
      <c r="A40" s="3">
        <v>36</v>
      </c>
      <c r="B40" s="4" t="str">
        <f>HYPERLINK("https://my.zakupki.prom.ua/remote/dispatcher/state_purchase_view/18266879", "UA-2020-08-03-002154-a")</f>
        <v>UA-2020-08-03-002154-a</v>
      </c>
      <c r="C40" s="5" t="s">
        <v>210</v>
      </c>
      <c r="D40" s="5" t="s">
        <v>157</v>
      </c>
      <c r="E40" s="5" t="s">
        <v>105</v>
      </c>
      <c r="F40" s="5" t="s">
        <v>235</v>
      </c>
      <c r="G40" s="6">
        <v>2596.5100000000002</v>
      </c>
      <c r="H40" s="7">
        <v>44046</v>
      </c>
    </row>
    <row r="41" spans="1:8" ht="76.5" x14ac:dyDescent="0.25">
      <c r="A41" s="3">
        <v>37</v>
      </c>
      <c r="B41" s="4" t="str">
        <f>HYPERLINK("https://my.zakupki.prom.ua/remote/dispatcher/state_purchase_view/16629818", "UA-2020-05-12-003648-b")</f>
        <v>UA-2020-05-12-003648-b</v>
      </c>
      <c r="C41" s="5" t="s">
        <v>212</v>
      </c>
      <c r="D41" s="5" t="s">
        <v>151</v>
      </c>
      <c r="E41" s="5" t="s">
        <v>99</v>
      </c>
      <c r="F41" s="5" t="s">
        <v>45</v>
      </c>
      <c r="G41" s="6">
        <v>22650</v>
      </c>
      <c r="H41" s="7">
        <v>43984</v>
      </c>
    </row>
    <row r="42" spans="1:8" ht="127.5" x14ac:dyDescent="0.25">
      <c r="A42" s="3">
        <v>38</v>
      </c>
      <c r="B42" s="4" t="str">
        <f>HYPERLINK("https://my.zakupki.prom.ua/remote/dispatcher/state_purchase_view/21552992", "UA-2020-11-30-001309-b")</f>
        <v>UA-2020-11-30-001309-b</v>
      </c>
      <c r="C42" s="5" t="s">
        <v>226</v>
      </c>
      <c r="D42" s="5" t="s">
        <v>163</v>
      </c>
      <c r="E42" s="5" t="s">
        <v>110</v>
      </c>
      <c r="F42" s="5" t="s">
        <v>22</v>
      </c>
      <c r="G42" s="6">
        <v>4900</v>
      </c>
      <c r="H42" s="7">
        <v>44162</v>
      </c>
    </row>
    <row r="43" spans="1:8" ht="38.25" x14ac:dyDescent="0.25">
      <c r="A43" s="3">
        <v>39</v>
      </c>
      <c r="B43" s="4" t="str">
        <f>HYPERLINK("https://my.zakupki.prom.ua/remote/dispatcher/state_purchase_view/21709135", "UA-2020-12-03-007165-b")</f>
        <v>UA-2020-12-03-007165-b</v>
      </c>
      <c r="C43" s="5" t="s">
        <v>193</v>
      </c>
      <c r="D43" s="5" t="s">
        <v>132</v>
      </c>
      <c r="E43" s="5" t="s">
        <v>86</v>
      </c>
      <c r="F43" s="5" t="s">
        <v>74</v>
      </c>
      <c r="G43" s="6">
        <v>22032</v>
      </c>
      <c r="H43" s="7">
        <v>44167</v>
      </c>
    </row>
    <row r="44" spans="1:8" x14ac:dyDescent="0.25">
      <c r="A44" s="3">
        <v>40</v>
      </c>
      <c r="B44" s="4" t="str">
        <f>HYPERLINK("https://my.zakupki.prom.ua/remote/dispatcher/state_purchase_view/21440626", "UA-2020-11-25-012205-c")</f>
        <v>UA-2020-11-25-012205-c</v>
      </c>
      <c r="C44" s="5" t="s">
        <v>0</v>
      </c>
      <c r="D44" s="5" t="s">
        <v>80</v>
      </c>
      <c r="E44" s="5" t="s">
        <v>77</v>
      </c>
      <c r="F44" s="5" t="s">
        <v>72</v>
      </c>
      <c r="G44" s="6">
        <v>960</v>
      </c>
      <c r="H44" s="7">
        <v>44155</v>
      </c>
    </row>
    <row r="45" spans="1:8" ht="51" x14ac:dyDescent="0.25">
      <c r="A45" s="3">
        <v>41</v>
      </c>
      <c r="B45" s="4" t="str">
        <f>HYPERLINK("https://my.zakupki.prom.ua/remote/dispatcher/state_purchase_view/20266727", "UA-2020-10-20-002946-a")</f>
        <v>UA-2020-10-20-002946-a</v>
      </c>
      <c r="C45" s="5" t="s">
        <v>242</v>
      </c>
      <c r="D45" s="5" t="s">
        <v>150</v>
      </c>
      <c r="E45" s="5" t="s">
        <v>114</v>
      </c>
      <c r="F45" s="5" t="s">
        <v>63</v>
      </c>
      <c r="G45" s="6">
        <v>30000</v>
      </c>
      <c r="H45" s="7">
        <v>44123</v>
      </c>
    </row>
    <row r="46" spans="1:8" x14ac:dyDescent="0.25">
      <c r="A46" s="3">
        <v>42</v>
      </c>
      <c r="B46" s="4" t="str">
        <f>HYPERLINK("https://my.zakupki.prom.ua/remote/dispatcher/state_purchase_view/19851470", "UA-2020-10-06-003041-a")</f>
        <v>UA-2020-10-06-003041-a</v>
      </c>
      <c r="C46" s="5" t="s">
        <v>172</v>
      </c>
      <c r="D46" s="5" t="s">
        <v>142</v>
      </c>
      <c r="E46" s="5" t="s">
        <v>111</v>
      </c>
      <c r="F46" s="5" t="s">
        <v>67</v>
      </c>
      <c r="G46" s="6">
        <v>13620</v>
      </c>
      <c r="H46" s="7">
        <v>44141</v>
      </c>
    </row>
    <row r="47" spans="1:8" ht="38.25" x14ac:dyDescent="0.25">
      <c r="A47" s="3">
        <v>43</v>
      </c>
      <c r="B47" s="4" t="str">
        <f>HYPERLINK("https://my.zakupki.prom.ua/remote/dispatcher/state_purchase_view/20027618", "UA-2020-10-12-002758-c")</f>
        <v>UA-2020-10-12-002758-c</v>
      </c>
      <c r="C47" s="5" t="s">
        <v>185</v>
      </c>
      <c r="D47" s="5" t="s">
        <v>132</v>
      </c>
      <c r="E47" s="5" t="s">
        <v>86</v>
      </c>
      <c r="F47" s="5" t="s">
        <v>61</v>
      </c>
      <c r="G47" s="6">
        <v>8460</v>
      </c>
      <c r="H47" s="7">
        <v>44116</v>
      </c>
    </row>
    <row r="48" spans="1:8" ht="38.25" x14ac:dyDescent="0.25">
      <c r="A48" s="3">
        <v>44</v>
      </c>
      <c r="B48" s="4" t="str">
        <f>HYPERLINK("https://my.zakupki.prom.ua/remote/dispatcher/state_purchase_view/14931513", "UA-2020-01-29-002291-b")</f>
        <v>UA-2020-01-29-002291-b</v>
      </c>
      <c r="C48" s="5" t="s">
        <v>184</v>
      </c>
      <c r="D48" s="5" t="s">
        <v>104</v>
      </c>
      <c r="E48" s="5" t="s">
        <v>136</v>
      </c>
      <c r="F48" s="5" t="s">
        <v>32</v>
      </c>
      <c r="G48" s="6">
        <v>32802.79</v>
      </c>
      <c r="H48" s="7">
        <v>43859</v>
      </c>
    </row>
    <row r="49" spans="1:8" ht="25.5" x14ac:dyDescent="0.25">
      <c r="A49" s="3">
        <v>45</v>
      </c>
      <c r="B49" s="4" t="str">
        <f>HYPERLINK("https://my.zakupki.prom.ua/remote/dispatcher/state_purchase_view/15261670", "UA-2020-02-13-000019-c")</f>
        <v>UA-2020-02-13-000019-c</v>
      </c>
      <c r="C49" s="5" t="s">
        <v>204</v>
      </c>
      <c r="D49" s="5" t="s">
        <v>152</v>
      </c>
      <c r="E49" s="5" t="s">
        <v>91</v>
      </c>
      <c r="F49" s="5" t="s">
        <v>37</v>
      </c>
      <c r="G49" s="6">
        <v>39900</v>
      </c>
      <c r="H49" s="7">
        <v>43873</v>
      </c>
    </row>
    <row r="50" spans="1:8" ht="89.25" x14ac:dyDescent="0.25">
      <c r="A50" s="3">
        <v>46</v>
      </c>
      <c r="B50" s="4" t="str">
        <f>HYPERLINK("https://my.zakupki.prom.ua/remote/dispatcher/state_purchase_view/15523779", "UA-2020-02-28-000095-a")</f>
        <v>UA-2020-02-28-000095-a</v>
      </c>
      <c r="C50" s="5" t="s">
        <v>174</v>
      </c>
      <c r="D50" s="5" t="s">
        <v>166</v>
      </c>
      <c r="E50" s="5" t="s">
        <v>124</v>
      </c>
      <c r="F50" s="5" t="s">
        <v>165</v>
      </c>
      <c r="G50" s="6">
        <v>2940</v>
      </c>
      <c r="H50" s="7">
        <v>43888</v>
      </c>
    </row>
    <row r="51" spans="1:8" ht="25.5" x14ac:dyDescent="0.25">
      <c r="A51" s="3">
        <v>47</v>
      </c>
      <c r="B51" s="4" t="str">
        <f>HYPERLINK("https://my.zakupki.prom.ua/remote/dispatcher/state_purchase_view/15457510", "UA-2020-02-25-000238-c")</f>
        <v>UA-2020-02-25-000238-c</v>
      </c>
      <c r="C51" s="5" t="s">
        <v>234</v>
      </c>
      <c r="D51" s="5" t="s">
        <v>20</v>
      </c>
      <c r="E51" s="5" t="s">
        <v>1</v>
      </c>
      <c r="F51" s="5" t="s">
        <v>38</v>
      </c>
      <c r="G51" s="6">
        <v>24480</v>
      </c>
      <c r="H51" s="7">
        <v>43885</v>
      </c>
    </row>
    <row r="52" spans="1:8" x14ac:dyDescent="0.25">
      <c r="A52" s="3">
        <v>48</v>
      </c>
      <c r="B52" s="4" t="str">
        <f>HYPERLINK("https://my.zakupki.prom.ua/remote/dispatcher/state_purchase_view/14819315", "UA-2020-01-24-003592-b")</f>
        <v>UA-2020-01-24-003592-b</v>
      </c>
      <c r="C52" s="5" t="s">
        <v>182</v>
      </c>
      <c r="D52" s="5" t="s">
        <v>144</v>
      </c>
      <c r="E52" s="5" t="s">
        <v>128</v>
      </c>
      <c r="F52" s="5" t="s">
        <v>29</v>
      </c>
      <c r="G52" s="6">
        <v>20154</v>
      </c>
      <c r="H52" s="7">
        <v>43854</v>
      </c>
    </row>
    <row r="53" spans="1:8" ht="38.25" x14ac:dyDescent="0.25">
      <c r="A53" s="3">
        <v>49</v>
      </c>
      <c r="B53" s="4" t="str">
        <f>HYPERLINK("https://my.zakupki.prom.ua/remote/dispatcher/state_purchase_view/17294858", "UA-2020-06-17-001634-c")</f>
        <v>UA-2020-06-17-001634-c</v>
      </c>
      <c r="C53" s="5" t="s">
        <v>219</v>
      </c>
      <c r="D53" s="5" t="s">
        <v>152</v>
      </c>
      <c r="E53" s="5" t="s">
        <v>18</v>
      </c>
      <c r="F53" s="5" t="s">
        <v>46</v>
      </c>
      <c r="G53" s="6">
        <v>31470.92</v>
      </c>
      <c r="H53" s="7">
        <v>43998</v>
      </c>
    </row>
    <row r="54" spans="1:8" x14ac:dyDescent="0.25">
      <c r="A54" s="3">
        <v>50</v>
      </c>
      <c r="B54" s="4" t="str">
        <f>HYPERLINK("https://my.zakupki.prom.ua/remote/dispatcher/state_purchase_view/19328508", "UA-2020-09-16-007670-a")</f>
        <v>UA-2020-09-16-007670-a</v>
      </c>
      <c r="C54" s="5" t="s">
        <v>177</v>
      </c>
      <c r="D54" s="5" t="s">
        <v>21</v>
      </c>
      <c r="E54" s="5" t="s">
        <v>135</v>
      </c>
      <c r="F54" s="5" t="s">
        <v>10</v>
      </c>
      <c r="G54" s="6">
        <v>49400</v>
      </c>
      <c r="H54" s="7">
        <v>44124</v>
      </c>
    </row>
    <row r="55" spans="1:8" ht="38.25" x14ac:dyDescent="0.25">
      <c r="A55" s="3">
        <v>51</v>
      </c>
      <c r="B55" s="4" t="str">
        <f>HYPERLINK("https://my.zakupki.prom.ua/remote/dispatcher/state_purchase_view/17900452", "UA-2020-07-15-006396-c")</f>
        <v>UA-2020-07-15-006396-c</v>
      </c>
      <c r="C55" s="5" t="s">
        <v>194</v>
      </c>
      <c r="D55" s="5" t="s">
        <v>103</v>
      </c>
      <c r="E55" s="5" t="s">
        <v>141</v>
      </c>
      <c r="F55" s="5" t="s">
        <v>54</v>
      </c>
      <c r="G55" s="6">
        <v>29985.34</v>
      </c>
      <c r="H55" s="7">
        <v>44055</v>
      </c>
    </row>
    <row r="56" spans="1:8" ht="25.5" x14ac:dyDescent="0.25">
      <c r="A56" s="3">
        <v>52</v>
      </c>
      <c r="B56" s="4" t="str">
        <f>HYPERLINK("https://my.zakupki.prom.ua/remote/dispatcher/state_purchase_view/14551133", "UA-2020-01-16-001086-b")</f>
        <v>UA-2020-01-16-001086-b</v>
      </c>
      <c r="C56" s="5" t="s">
        <v>240</v>
      </c>
      <c r="D56" s="5" t="s">
        <v>155</v>
      </c>
      <c r="E56" s="5" t="s">
        <v>79</v>
      </c>
      <c r="F56" s="5" t="s">
        <v>8</v>
      </c>
      <c r="G56" s="6">
        <v>3500</v>
      </c>
      <c r="H56" s="7">
        <v>43843</v>
      </c>
    </row>
    <row r="57" spans="1:8" ht="25.5" x14ac:dyDescent="0.25">
      <c r="A57" s="3">
        <v>53</v>
      </c>
      <c r="B57" s="4" t="str">
        <f>HYPERLINK("https://my.zakupki.prom.ua/remote/dispatcher/state_purchase_view/17447000", "UA-2020-06-23-007129-a")</f>
        <v>UA-2020-06-23-007129-a</v>
      </c>
      <c r="C57" s="5" t="s">
        <v>227</v>
      </c>
      <c r="D57" s="5" t="s">
        <v>81</v>
      </c>
      <c r="E57" s="5" t="s">
        <v>90</v>
      </c>
      <c r="F57" s="5" t="s">
        <v>83</v>
      </c>
      <c r="G57" s="6">
        <v>48150</v>
      </c>
      <c r="H57" s="7">
        <v>44005</v>
      </c>
    </row>
    <row r="58" spans="1:8" ht="25.5" x14ac:dyDescent="0.25">
      <c r="A58" s="3">
        <v>54</v>
      </c>
      <c r="B58" s="4" t="str">
        <f>HYPERLINK("https://my.zakupki.prom.ua/remote/dispatcher/state_purchase_view/16967080", "UA-2020-06-01-006960-b")</f>
        <v>UA-2020-06-01-006960-b</v>
      </c>
      <c r="C58" s="5" t="s">
        <v>206</v>
      </c>
      <c r="D58" s="5" t="s">
        <v>127</v>
      </c>
      <c r="E58" s="5" t="s">
        <v>107</v>
      </c>
      <c r="F58" s="5" t="s">
        <v>168</v>
      </c>
      <c r="G58" s="6">
        <v>7800</v>
      </c>
      <c r="H58" s="7">
        <v>43983</v>
      </c>
    </row>
    <row r="59" spans="1:8" x14ac:dyDescent="0.25">
      <c r="A59" s="3">
        <v>55</v>
      </c>
      <c r="B59" s="4" t="str">
        <f>HYPERLINK("https://my.zakupki.prom.ua/remote/dispatcher/state_purchase_view/19043331", "UA-2020-09-07-001530-b")</f>
        <v>UA-2020-09-07-001530-b</v>
      </c>
      <c r="C59" s="5" t="s">
        <v>238</v>
      </c>
      <c r="D59" s="5" t="s">
        <v>143</v>
      </c>
      <c r="E59" s="5" t="s">
        <v>131</v>
      </c>
      <c r="F59" s="5" t="s">
        <v>56</v>
      </c>
      <c r="G59" s="6">
        <v>1600</v>
      </c>
      <c r="H59" s="7">
        <v>44081</v>
      </c>
    </row>
    <row r="60" spans="1:8" ht="25.5" x14ac:dyDescent="0.25">
      <c r="A60" s="3">
        <v>56</v>
      </c>
      <c r="B60" s="4" t="str">
        <f>HYPERLINK("https://my.zakupki.prom.ua/remote/dispatcher/state_purchase_view/18154102", "UA-2020-07-28-001773-c")</f>
        <v>UA-2020-07-28-001773-c</v>
      </c>
      <c r="C60" s="5" t="s">
        <v>192</v>
      </c>
      <c r="D60" s="5" t="s">
        <v>126</v>
      </c>
      <c r="E60" s="5" t="s">
        <v>93</v>
      </c>
      <c r="F60" s="5" t="s">
        <v>51</v>
      </c>
      <c r="G60" s="6">
        <v>890.4</v>
      </c>
      <c r="H60" s="7">
        <v>44039</v>
      </c>
    </row>
    <row r="61" spans="1:8" ht="25.5" x14ac:dyDescent="0.25">
      <c r="A61" s="3">
        <v>57</v>
      </c>
      <c r="B61" s="4" t="str">
        <f>HYPERLINK("https://my.zakupki.prom.ua/remote/dispatcher/state_purchase_view/14549787", "UA-2020-01-16-000987-b")</f>
        <v>UA-2020-01-16-000987-b</v>
      </c>
      <c r="C61" s="5" t="s">
        <v>240</v>
      </c>
      <c r="D61" s="5" t="s">
        <v>155</v>
      </c>
      <c r="E61" s="5" t="s">
        <v>79</v>
      </c>
      <c r="F61" s="5" t="s">
        <v>9</v>
      </c>
      <c r="G61" s="6">
        <v>15552</v>
      </c>
      <c r="H61" s="7">
        <v>43843</v>
      </c>
    </row>
    <row r="62" spans="1:8" ht="25.5" x14ac:dyDescent="0.25">
      <c r="A62" s="3">
        <v>58</v>
      </c>
      <c r="B62" s="4" t="str">
        <f>HYPERLINK("https://my.zakupki.prom.ua/remote/dispatcher/state_purchase_view/16069289", "UA-2020-04-01-002878-b")</f>
        <v>UA-2020-04-01-002878-b</v>
      </c>
      <c r="C62" s="5" t="s">
        <v>208</v>
      </c>
      <c r="D62" s="5" t="s">
        <v>157</v>
      </c>
      <c r="E62" s="5" t="s">
        <v>5</v>
      </c>
      <c r="F62" s="5" t="s">
        <v>14</v>
      </c>
      <c r="G62" s="6">
        <v>4966.5</v>
      </c>
      <c r="H62" s="7">
        <v>43921</v>
      </c>
    </row>
    <row r="63" spans="1:8" ht="38.25" x14ac:dyDescent="0.25">
      <c r="A63" s="3">
        <v>59</v>
      </c>
      <c r="B63" s="4" t="str">
        <f>HYPERLINK("https://my.zakupki.prom.ua/remote/dispatcher/state_purchase_view/17556269", "UA-2020-06-30-003177-a")</f>
        <v>UA-2020-06-30-003177-a</v>
      </c>
      <c r="C63" s="5" t="s">
        <v>184</v>
      </c>
      <c r="D63" s="5" t="s">
        <v>104</v>
      </c>
      <c r="E63" s="5" t="s">
        <v>136</v>
      </c>
      <c r="F63" s="5" t="s">
        <v>47</v>
      </c>
      <c r="G63" s="6">
        <v>12756.41</v>
      </c>
      <c r="H63" s="7">
        <v>44012</v>
      </c>
    </row>
    <row r="64" spans="1:8" ht="51" x14ac:dyDescent="0.25">
      <c r="A64" s="3">
        <v>60</v>
      </c>
      <c r="B64" s="4" t="str">
        <f>HYPERLINK("https://my.zakupki.prom.ua/remote/dispatcher/state_purchase_view/21036719", "UA-2020-11-13-000269-c")</f>
        <v>UA-2020-11-13-000269-c</v>
      </c>
      <c r="C64" s="5" t="s">
        <v>244</v>
      </c>
      <c r="D64" s="5" t="s">
        <v>104</v>
      </c>
      <c r="E64" s="5" t="s">
        <v>140</v>
      </c>
      <c r="F64" s="5" t="s">
        <v>69</v>
      </c>
      <c r="G64" s="6">
        <v>33508.99</v>
      </c>
      <c r="H64" s="7">
        <v>44147</v>
      </c>
    </row>
    <row r="65" spans="1:8" ht="38.25" x14ac:dyDescent="0.25">
      <c r="A65" s="3">
        <v>61</v>
      </c>
      <c r="B65" s="4" t="str">
        <f>HYPERLINK("https://my.zakupki.prom.ua/remote/dispatcher/state_purchase_view/17607476", "UA-2020-07-02-004519-a")</f>
        <v>UA-2020-07-02-004519-a</v>
      </c>
      <c r="C65" s="5" t="s">
        <v>217</v>
      </c>
      <c r="D65" s="5" t="s">
        <v>157</v>
      </c>
      <c r="E65" s="5" t="s">
        <v>85</v>
      </c>
      <c r="F65" s="5" t="s">
        <v>96</v>
      </c>
      <c r="G65" s="6">
        <v>6567.3</v>
      </c>
      <c r="H65" s="7">
        <v>44012</v>
      </c>
    </row>
    <row r="66" spans="1:8" ht="38.25" x14ac:dyDescent="0.25">
      <c r="A66" s="3">
        <v>62</v>
      </c>
      <c r="B66" s="4" t="str">
        <f>HYPERLINK("https://my.zakupki.prom.ua/remote/dispatcher/state_purchase_view/19863870", "UA-2020-10-06-006413-a")</f>
        <v>UA-2020-10-06-006413-a</v>
      </c>
      <c r="C66" s="5" t="s">
        <v>230</v>
      </c>
      <c r="D66" s="5" t="s">
        <v>159</v>
      </c>
      <c r="E66" s="5" t="s">
        <v>94</v>
      </c>
      <c r="F66" s="5" t="s">
        <v>113</v>
      </c>
      <c r="G66" s="6">
        <v>12900</v>
      </c>
      <c r="H66" s="7">
        <v>44109</v>
      </c>
    </row>
    <row r="67" spans="1:8" ht="127.5" x14ac:dyDescent="0.25">
      <c r="A67" s="3">
        <v>63</v>
      </c>
      <c r="B67" s="4" t="str">
        <f>HYPERLINK("https://my.zakupki.prom.ua/remote/dispatcher/state_purchase_view/20777729", "UA-2020-11-05-002196-c")</f>
        <v>UA-2020-11-05-002196-c</v>
      </c>
      <c r="C67" s="5" t="s">
        <v>216</v>
      </c>
      <c r="D67" s="5" t="s">
        <v>157</v>
      </c>
      <c r="E67" s="5" t="s">
        <v>137</v>
      </c>
      <c r="F67" s="5" t="s">
        <v>65</v>
      </c>
      <c r="G67" s="6">
        <v>32150.05</v>
      </c>
      <c r="H67" s="7">
        <v>44140</v>
      </c>
    </row>
    <row r="68" spans="1:8" ht="51" x14ac:dyDescent="0.25">
      <c r="A68" s="3">
        <v>64</v>
      </c>
      <c r="B68" s="4" t="str">
        <f>HYPERLINK("https://my.zakupki.prom.ua/remote/dispatcher/state_purchase_view/21023554", "UA-2020-11-12-009805-c")</f>
        <v>UA-2020-11-12-009805-c</v>
      </c>
      <c r="C68" s="5" t="s">
        <v>222</v>
      </c>
      <c r="D68" s="5" t="s">
        <v>150</v>
      </c>
      <c r="E68" s="5" t="s">
        <v>98</v>
      </c>
      <c r="F68" s="5" t="s">
        <v>68</v>
      </c>
      <c r="G68" s="6">
        <v>20460</v>
      </c>
      <c r="H68" s="7">
        <v>44146</v>
      </c>
    </row>
    <row r="69" spans="1:8" ht="25.5" x14ac:dyDescent="0.25">
      <c r="A69" s="3">
        <v>65</v>
      </c>
      <c r="B69" s="4" t="str">
        <f>HYPERLINK("https://my.zakupki.prom.ua/remote/dispatcher/state_purchase_view/15234346", "UA-2020-02-12-000054-b")</f>
        <v>UA-2020-02-12-000054-b</v>
      </c>
      <c r="C69" s="5" t="s">
        <v>191</v>
      </c>
      <c r="D69" s="5" t="s">
        <v>133</v>
      </c>
      <c r="E69" s="5" t="s">
        <v>128</v>
      </c>
      <c r="F69" s="5" t="s">
        <v>36</v>
      </c>
      <c r="G69" s="6">
        <v>46080</v>
      </c>
      <c r="H69" s="7">
        <v>43872</v>
      </c>
    </row>
    <row r="70" spans="1:8" ht="25.5" x14ac:dyDescent="0.25">
      <c r="A70" s="3">
        <v>66</v>
      </c>
      <c r="B70" s="4" t="str">
        <f>HYPERLINK("https://my.zakupki.prom.ua/remote/dispatcher/state_purchase_view/16064508", "UA-2020-04-01-001976-b")</f>
        <v>UA-2020-04-01-001976-b</v>
      </c>
      <c r="C70" s="5" t="s">
        <v>198</v>
      </c>
      <c r="D70" s="5" t="s">
        <v>157</v>
      </c>
      <c r="E70" s="5" t="s">
        <v>5</v>
      </c>
      <c r="F70" s="5" t="s">
        <v>12</v>
      </c>
      <c r="G70" s="6">
        <v>1455.3</v>
      </c>
      <c r="H70" s="7">
        <v>43921</v>
      </c>
    </row>
    <row r="71" spans="1:8" ht="25.5" x14ac:dyDescent="0.25">
      <c r="A71" s="3">
        <v>67</v>
      </c>
      <c r="B71" s="4" t="str">
        <f>HYPERLINK("https://my.zakupki.prom.ua/remote/dispatcher/state_purchase_view/18153337", "UA-2020-07-28-001510-c")</f>
        <v>UA-2020-07-28-001510-c</v>
      </c>
      <c r="C71" s="5" t="s">
        <v>220</v>
      </c>
      <c r="D71" s="5" t="s">
        <v>146</v>
      </c>
      <c r="E71" s="5" t="s">
        <v>105</v>
      </c>
      <c r="F71" s="5" t="s">
        <v>50</v>
      </c>
      <c r="G71" s="6">
        <v>14011.24</v>
      </c>
      <c r="H71" s="7">
        <v>44039</v>
      </c>
    </row>
    <row r="72" spans="1:8" x14ac:dyDescent="0.25">
      <c r="A72" s="3">
        <v>68</v>
      </c>
      <c r="B72" s="4" t="str">
        <f>HYPERLINK("https://my.zakupki.prom.ua/remote/dispatcher/state_purchase_view/21108034", "UA-2020-11-16-010266-c")</f>
        <v>UA-2020-11-16-010266-c</v>
      </c>
      <c r="C72" s="5" t="s">
        <v>246</v>
      </c>
      <c r="D72" s="5" t="s">
        <v>88</v>
      </c>
      <c r="E72" s="5" t="s">
        <v>2</v>
      </c>
      <c r="F72" s="5" t="s">
        <v>70</v>
      </c>
      <c r="G72" s="6">
        <v>41424</v>
      </c>
      <c r="H72" s="7">
        <v>44151</v>
      </c>
    </row>
    <row r="73" spans="1:8" ht="38.25" x14ac:dyDescent="0.25">
      <c r="A73" s="3">
        <v>69</v>
      </c>
      <c r="B73" s="4" t="str">
        <f>HYPERLINK("https://my.zakupki.prom.ua/remote/dispatcher/state_purchase_view/19329074", "UA-2020-09-16-007873-a")</f>
        <v>UA-2020-09-16-007873-a</v>
      </c>
      <c r="C73" s="5" t="s">
        <v>188</v>
      </c>
      <c r="D73" s="5" t="s">
        <v>104</v>
      </c>
      <c r="E73" s="5" t="s">
        <v>140</v>
      </c>
      <c r="F73" s="5" t="s">
        <v>58</v>
      </c>
      <c r="G73" s="6">
        <v>38046.879999999997</v>
      </c>
      <c r="H73" s="7">
        <v>44089</v>
      </c>
    </row>
    <row r="74" spans="1:8" ht="25.5" x14ac:dyDescent="0.25">
      <c r="A74" s="3">
        <v>70</v>
      </c>
      <c r="B74" s="4" t="str">
        <f>HYPERLINK("https://my.zakupki.prom.ua/remote/dispatcher/state_purchase_view/20911639", "UA-2020-11-10-000852-c")</f>
        <v>UA-2020-11-10-000852-c</v>
      </c>
      <c r="C74" s="5" t="s">
        <v>231</v>
      </c>
      <c r="D74" s="5" t="s">
        <v>148</v>
      </c>
      <c r="E74" s="5" t="s">
        <v>87</v>
      </c>
      <c r="F74" s="5" t="s">
        <v>149</v>
      </c>
      <c r="G74" s="6">
        <v>1280</v>
      </c>
      <c r="H74" s="7">
        <v>44144</v>
      </c>
    </row>
    <row r="75" spans="1:8" ht="25.5" x14ac:dyDescent="0.25">
      <c r="A75" s="3">
        <v>71</v>
      </c>
      <c r="B75" s="4" t="str">
        <f>HYPERLINK("https://my.zakupki.prom.ua/remote/dispatcher/state_purchase_view/18943991", "UA-2020-09-02-005296-b")</f>
        <v>UA-2020-09-02-005296-b</v>
      </c>
      <c r="C75" s="5" t="s">
        <v>200</v>
      </c>
      <c r="D75" s="5" t="s">
        <v>97</v>
      </c>
      <c r="E75" s="5" t="s">
        <v>89</v>
      </c>
      <c r="F75" s="5" t="s">
        <v>59</v>
      </c>
      <c r="G75" s="6">
        <v>33840</v>
      </c>
      <c r="H75" s="7">
        <v>44102</v>
      </c>
    </row>
    <row r="76" spans="1:8" x14ac:dyDescent="0.25">
      <c r="A76" s="3">
        <v>72</v>
      </c>
      <c r="B76" s="4" t="str">
        <f>HYPERLINK("https://my.zakupki.prom.ua/remote/dispatcher/state_purchase_view/22857026", "UA-2021-01-05-000126-c")</f>
        <v>UA-2021-01-05-000126-c</v>
      </c>
      <c r="C76" s="5" t="s">
        <v>196</v>
      </c>
      <c r="D76" s="5" t="s">
        <v>125</v>
      </c>
      <c r="E76" s="5" t="s">
        <v>109</v>
      </c>
      <c r="F76" s="5" t="s">
        <v>76</v>
      </c>
      <c r="G76" s="6">
        <v>25920</v>
      </c>
      <c r="H76" s="7">
        <v>44195</v>
      </c>
    </row>
    <row r="77" spans="1:8" ht="38.25" x14ac:dyDescent="0.25">
      <c r="A77" s="3">
        <v>73</v>
      </c>
      <c r="B77" s="4" t="str">
        <f>HYPERLINK("https://my.zakupki.prom.ua/remote/dispatcher/state_purchase_view/16070134", "UA-2020-04-01-003057-b")</f>
        <v>UA-2020-04-01-003057-b</v>
      </c>
      <c r="C77" s="5" t="s">
        <v>183</v>
      </c>
      <c r="D77" s="5" t="s">
        <v>104</v>
      </c>
      <c r="E77" s="5" t="s">
        <v>136</v>
      </c>
      <c r="F77" s="5" t="s">
        <v>43</v>
      </c>
      <c r="G77" s="6">
        <v>33356.120000000003</v>
      </c>
      <c r="H77" s="7">
        <v>43922</v>
      </c>
    </row>
    <row r="78" spans="1:8" ht="25.5" x14ac:dyDescent="0.25">
      <c r="A78" s="3">
        <v>74</v>
      </c>
      <c r="B78" s="4" t="str">
        <f>HYPERLINK("https://my.zakupki.prom.ua/remote/dispatcher/state_purchase_view/14403202", "UA-2020-01-09-000052-c")</f>
        <v>UA-2020-01-09-000052-c</v>
      </c>
      <c r="C78" s="5" t="s">
        <v>197</v>
      </c>
      <c r="D78" s="5" t="s">
        <v>142</v>
      </c>
      <c r="E78" s="5" t="s">
        <v>139</v>
      </c>
      <c r="F78" s="5" t="s">
        <v>24</v>
      </c>
      <c r="G78" s="6">
        <v>11460</v>
      </c>
      <c r="H78" s="7">
        <v>43838</v>
      </c>
    </row>
    <row r="79" spans="1:8" ht="76.5" x14ac:dyDescent="0.25">
      <c r="A79" s="3">
        <v>75</v>
      </c>
      <c r="B79" s="4" t="str">
        <f>HYPERLINK("https://my.zakupki.prom.ua/remote/dispatcher/state_purchase_view/14934130", "UA-2020-01-29-002655-b")</f>
        <v>UA-2020-01-29-002655-b</v>
      </c>
      <c r="C79" s="5" t="s">
        <v>223</v>
      </c>
      <c r="D79" s="5" t="s">
        <v>150</v>
      </c>
      <c r="E79" s="5" t="s">
        <v>98</v>
      </c>
      <c r="F79" s="5" t="s">
        <v>31</v>
      </c>
      <c r="G79" s="6">
        <v>46900</v>
      </c>
      <c r="H79" s="7">
        <v>43858</v>
      </c>
    </row>
    <row r="80" spans="1:8" x14ac:dyDescent="0.25">
      <c r="A80" s="3">
        <v>76</v>
      </c>
      <c r="B80" s="4" t="str">
        <f>HYPERLINK("https://my.zakupki.prom.ua/remote/dispatcher/state_purchase_view/14465446", "UA-2020-01-14-000054-c")</f>
        <v>UA-2020-01-14-000054-c</v>
      </c>
      <c r="C80" s="5" t="s">
        <v>236</v>
      </c>
      <c r="D80" s="5" t="s">
        <v>123</v>
      </c>
      <c r="E80" s="5" t="s">
        <v>128</v>
      </c>
      <c r="F80" s="5" t="s">
        <v>25</v>
      </c>
      <c r="G80" s="6">
        <v>12180.06</v>
      </c>
      <c r="H80" s="7">
        <v>43843</v>
      </c>
    </row>
    <row r="81" spans="1:8" ht="38.25" x14ac:dyDescent="0.25">
      <c r="A81" s="3">
        <v>77</v>
      </c>
      <c r="B81" s="4" t="str">
        <f>HYPERLINK("https://my.zakupki.prom.ua/remote/dispatcher/state_purchase_view/18139748", "UA-2020-07-27-005094-c")</f>
        <v>UA-2020-07-27-005094-c</v>
      </c>
      <c r="C81" s="5" t="s">
        <v>218</v>
      </c>
      <c r="D81" s="5" t="s">
        <v>146</v>
      </c>
      <c r="E81" s="5" t="s">
        <v>105</v>
      </c>
      <c r="F81" s="5" t="s">
        <v>49</v>
      </c>
      <c r="G81" s="6">
        <v>7749.55</v>
      </c>
      <c r="H81" s="7">
        <v>44039</v>
      </c>
    </row>
    <row r="82" spans="1:8" ht="76.5" x14ac:dyDescent="0.25">
      <c r="A82" s="3">
        <v>78</v>
      </c>
      <c r="B82" s="4" t="str">
        <f>HYPERLINK("https://my.zakupki.prom.ua/remote/dispatcher/state_purchase_view/18491854", "UA-2020-08-12-005087-a")</f>
        <v>UA-2020-08-12-005087-a</v>
      </c>
      <c r="C82" s="5" t="s">
        <v>225</v>
      </c>
      <c r="D82" s="5" t="s">
        <v>160</v>
      </c>
      <c r="E82" s="5" t="s">
        <v>84</v>
      </c>
      <c r="F82" s="5" t="s">
        <v>53</v>
      </c>
      <c r="G82" s="6">
        <v>8900</v>
      </c>
      <c r="H82" s="7">
        <v>44053</v>
      </c>
    </row>
    <row r="83" spans="1:8" ht="51" x14ac:dyDescent="0.25">
      <c r="A83" s="3">
        <v>79</v>
      </c>
      <c r="B83" s="4" t="str">
        <f>HYPERLINK("https://my.zakupki.prom.ua/remote/dispatcher/state_purchase_view/16684881", "UA-2020-05-15-000575-b")</f>
        <v>UA-2020-05-15-000575-b</v>
      </c>
      <c r="C83" s="5" t="s">
        <v>241</v>
      </c>
      <c r="D83" s="5" t="s">
        <v>150</v>
      </c>
      <c r="E83" s="5" t="s">
        <v>114</v>
      </c>
      <c r="F83" s="5" t="s">
        <v>16</v>
      </c>
      <c r="G83" s="6">
        <v>3921.38</v>
      </c>
      <c r="H83" s="7">
        <v>43963</v>
      </c>
    </row>
    <row r="84" spans="1:8" ht="25.5" x14ac:dyDescent="0.25">
      <c r="A84" s="3">
        <v>80</v>
      </c>
      <c r="B84" s="4" t="str">
        <f>HYPERLINK("https://my.zakupki.prom.ua/remote/dispatcher/state_purchase_view/19046359", "UA-2020-09-07-002372-b")</f>
        <v>UA-2020-09-07-002372-b</v>
      </c>
      <c r="C84" s="5" t="s">
        <v>176</v>
      </c>
      <c r="D84" s="5" t="s">
        <v>147</v>
      </c>
      <c r="E84" s="5" t="s">
        <v>100</v>
      </c>
      <c r="F84" s="5" t="s">
        <v>92</v>
      </c>
      <c r="G84" s="6">
        <v>32411</v>
      </c>
      <c r="H84" s="7">
        <v>44081</v>
      </c>
    </row>
    <row r="85" spans="1:8" x14ac:dyDescent="0.25">
      <c r="A85" s="1"/>
    </row>
  </sheetData>
  <autoFilter ref="A4:H84" xr:uid="{00000000-0009-0000-0000-000000000000}"/>
  <mergeCells count="1">
    <mergeCell ref="A2:H2"/>
  </mergeCells>
  <hyperlinks>
    <hyperlink ref="B5" r:id="rId1" display="https://my.zakupki.prom.ua/remote/dispatcher/state_purchase_view/18921281" xr:uid="{00000000-0004-0000-0000-000000000000}"/>
    <hyperlink ref="B6" r:id="rId2" display="https://my.zakupki.prom.ua/remote/dispatcher/state_purchase_view/18281729" xr:uid="{00000000-0004-0000-0000-000001000000}"/>
    <hyperlink ref="B7" r:id="rId3" display="https://my.zakupki.prom.ua/remote/dispatcher/state_purchase_view/19640531" xr:uid="{00000000-0004-0000-0000-000002000000}"/>
    <hyperlink ref="B8" r:id="rId4" display="https://my.zakupki.prom.ua/remote/dispatcher/state_purchase_view/22849713" xr:uid="{00000000-0004-0000-0000-000003000000}"/>
    <hyperlink ref="B9" r:id="rId5" display="https://my.zakupki.prom.ua/remote/dispatcher/state_purchase_view/14142767" xr:uid="{00000000-0004-0000-0000-000004000000}"/>
    <hyperlink ref="B10" r:id="rId6" display="https://my.zakupki.prom.ua/remote/dispatcher/state_purchase_view/14452271" xr:uid="{00000000-0004-0000-0000-000005000000}"/>
    <hyperlink ref="B11" r:id="rId7" display="https://my.zakupki.prom.ua/remote/dispatcher/state_purchase_view/15305897" xr:uid="{00000000-0004-0000-0000-000006000000}"/>
    <hyperlink ref="B12" r:id="rId8" display="https://my.zakupki.prom.ua/remote/dispatcher/state_purchase_view/15563076" xr:uid="{00000000-0004-0000-0000-000007000000}"/>
    <hyperlink ref="B13" r:id="rId9" display="https://my.zakupki.prom.ua/remote/dispatcher/state_purchase_view/16893257" xr:uid="{00000000-0004-0000-0000-000008000000}"/>
    <hyperlink ref="B14" r:id="rId10" display="https://my.zakupki.prom.ua/remote/dispatcher/state_purchase_view/16433234" xr:uid="{00000000-0004-0000-0000-000009000000}"/>
    <hyperlink ref="B15" r:id="rId11" display="https://my.zakupki.prom.ua/remote/dispatcher/state_purchase_view/13922570" xr:uid="{00000000-0004-0000-0000-00000A000000}"/>
    <hyperlink ref="B16" r:id="rId12" display="https://my.zakupki.prom.ua/remote/dispatcher/state_purchase_view/15279651" xr:uid="{00000000-0004-0000-0000-00000B000000}"/>
    <hyperlink ref="B17" r:id="rId13" display="https://my.zakupki.prom.ua/remote/dispatcher/state_purchase_view/14882636" xr:uid="{00000000-0004-0000-0000-00000C000000}"/>
    <hyperlink ref="B18" r:id="rId14" display="https://my.zakupki.prom.ua/remote/dispatcher/state_purchase_view/14932139" xr:uid="{00000000-0004-0000-0000-00000D000000}"/>
    <hyperlink ref="B19" r:id="rId15" display="https://my.zakupki.prom.ua/remote/dispatcher/state_purchase_view/15551058" xr:uid="{00000000-0004-0000-0000-00000E000000}"/>
    <hyperlink ref="B20" r:id="rId16" display="https://my.zakupki.prom.ua/remote/dispatcher/state_purchase_view/16893257" xr:uid="{00000000-0004-0000-0000-00000F000000}"/>
    <hyperlink ref="B21" r:id="rId17" display="https://my.zakupki.prom.ua/remote/dispatcher/state_purchase_view/21973246" xr:uid="{00000000-0004-0000-0000-000010000000}"/>
    <hyperlink ref="B22" r:id="rId18" display="https://my.zakupki.prom.ua/remote/dispatcher/state_purchase_view/21550063" xr:uid="{00000000-0004-0000-0000-000011000000}"/>
    <hyperlink ref="B23" r:id="rId19" display="https://my.zakupki.prom.ua/remote/dispatcher/state_purchase_view/19332026" xr:uid="{00000000-0004-0000-0000-000012000000}"/>
    <hyperlink ref="B24" r:id="rId20" display="https://my.zakupki.prom.ua/remote/dispatcher/state_purchase_view/19312608" xr:uid="{00000000-0004-0000-0000-000013000000}"/>
    <hyperlink ref="B25" r:id="rId21" display="https://my.zakupki.prom.ua/remote/dispatcher/state_purchase_view/18540414" xr:uid="{00000000-0004-0000-0000-000014000000}"/>
    <hyperlink ref="B26" r:id="rId22" display="https://my.zakupki.prom.ua/remote/dispatcher/state_purchase_view/18202432" xr:uid="{00000000-0004-0000-0000-000015000000}"/>
    <hyperlink ref="B27" r:id="rId23" display="https://my.zakupki.prom.ua/remote/dispatcher/state_purchase_view/14563148" xr:uid="{00000000-0004-0000-0000-000016000000}"/>
    <hyperlink ref="B28" r:id="rId24" display="https://my.zakupki.prom.ua/remote/dispatcher/state_purchase_view/15550124" xr:uid="{00000000-0004-0000-0000-000017000000}"/>
    <hyperlink ref="B29" r:id="rId25" display="https://my.zakupki.prom.ua/remote/dispatcher/state_purchase_view/15032381" xr:uid="{00000000-0004-0000-0000-000018000000}"/>
    <hyperlink ref="B30" r:id="rId26" display="https://my.zakupki.prom.ua/remote/dispatcher/state_purchase_view/16067619" xr:uid="{00000000-0004-0000-0000-000019000000}"/>
    <hyperlink ref="B31" r:id="rId27" display="https://my.zakupki.prom.ua/remote/dispatcher/state_purchase_view/16068548" xr:uid="{00000000-0004-0000-0000-00001A000000}"/>
    <hyperlink ref="B32" r:id="rId28" display="https://my.zakupki.prom.ua/remote/dispatcher/state_purchase_view/21155666" xr:uid="{00000000-0004-0000-0000-00001B000000}"/>
    <hyperlink ref="B33" r:id="rId29" display="https://my.zakupki.prom.ua/remote/dispatcher/state_purchase_view/20813151" xr:uid="{00000000-0004-0000-0000-00001C000000}"/>
    <hyperlink ref="B34" r:id="rId30" display="https://my.zakupki.prom.ua/remote/dispatcher/state_purchase_view/20348291" xr:uid="{00000000-0004-0000-0000-00001D000000}"/>
    <hyperlink ref="B35" r:id="rId31" display="https://my.zakupki.prom.ua/remote/dispatcher/state_purchase_view/17692931" xr:uid="{00000000-0004-0000-0000-00001E000000}"/>
    <hyperlink ref="B36" r:id="rId32" display="https://my.zakupki.prom.ua/remote/dispatcher/state_purchase_view/14466340" xr:uid="{00000000-0004-0000-0000-00001F000000}"/>
    <hyperlink ref="B37" r:id="rId33" display="https://my.zakupki.prom.ua/remote/dispatcher/state_purchase_view/17112562" xr:uid="{00000000-0004-0000-0000-000020000000}"/>
    <hyperlink ref="B38" r:id="rId34" display="https://my.zakupki.prom.ua/remote/dispatcher/state_purchase_view/15806391" xr:uid="{00000000-0004-0000-0000-000021000000}"/>
    <hyperlink ref="B39" r:id="rId35" display="https://my.zakupki.prom.ua/remote/dispatcher/state_purchase_view/15219934" xr:uid="{00000000-0004-0000-0000-000022000000}"/>
    <hyperlink ref="B40" r:id="rId36" display="https://my.zakupki.prom.ua/remote/dispatcher/state_purchase_view/18266879" xr:uid="{00000000-0004-0000-0000-000023000000}"/>
    <hyperlink ref="B41" r:id="rId37" display="https://my.zakupki.prom.ua/remote/dispatcher/state_purchase_view/16629818" xr:uid="{00000000-0004-0000-0000-000024000000}"/>
    <hyperlink ref="B42" r:id="rId38" display="https://my.zakupki.prom.ua/remote/dispatcher/state_purchase_view/21552992" xr:uid="{00000000-0004-0000-0000-000025000000}"/>
    <hyperlink ref="B43" r:id="rId39" display="https://my.zakupki.prom.ua/remote/dispatcher/state_purchase_view/21709135" xr:uid="{00000000-0004-0000-0000-000026000000}"/>
    <hyperlink ref="B44" r:id="rId40" display="https://my.zakupki.prom.ua/remote/dispatcher/state_purchase_view/21440626" xr:uid="{00000000-0004-0000-0000-000027000000}"/>
    <hyperlink ref="B45" r:id="rId41" display="https://my.zakupki.prom.ua/remote/dispatcher/state_purchase_view/20266727" xr:uid="{00000000-0004-0000-0000-000028000000}"/>
    <hyperlink ref="B46" r:id="rId42" display="https://my.zakupki.prom.ua/remote/dispatcher/state_purchase_view/19851470" xr:uid="{00000000-0004-0000-0000-000029000000}"/>
    <hyperlink ref="B47" r:id="rId43" display="https://my.zakupki.prom.ua/remote/dispatcher/state_purchase_view/20027618" xr:uid="{00000000-0004-0000-0000-00002A000000}"/>
    <hyperlink ref="B48" r:id="rId44" display="https://my.zakupki.prom.ua/remote/dispatcher/state_purchase_view/14931513" xr:uid="{00000000-0004-0000-0000-00002B000000}"/>
    <hyperlink ref="B49" r:id="rId45" display="https://my.zakupki.prom.ua/remote/dispatcher/state_purchase_view/15261670" xr:uid="{00000000-0004-0000-0000-00002C000000}"/>
    <hyperlink ref="B50" r:id="rId46" display="https://my.zakupki.prom.ua/remote/dispatcher/state_purchase_view/15523779" xr:uid="{00000000-0004-0000-0000-00002D000000}"/>
    <hyperlink ref="B51" r:id="rId47" display="https://my.zakupki.prom.ua/remote/dispatcher/state_purchase_view/15457510" xr:uid="{00000000-0004-0000-0000-00002E000000}"/>
    <hyperlink ref="B52" r:id="rId48" display="https://my.zakupki.prom.ua/remote/dispatcher/state_purchase_view/14819315" xr:uid="{00000000-0004-0000-0000-00002F000000}"/>
    <hyperlink ref="B53" r:id="rId49" display="https://my.zakupki.prom.ua/remote/dispatcher/state_purchase_view/17294858" xr:uid="{00000000-0004-0000-0000-000030000000}"/>
    <hyperlink ref="B54" r:id="rId50" display="https://my.zakupki.prom.ua/remote/dispatcher/state_purchase_view/19328508" xr:uid="{00000000-0004-0000-0000-000031000000}"/>
    <hyperlink ref="B55" r:id="rId51" display="https://my.zakupki.prom.ua/remote/dispatcher/state_purchase_view/17900452" xr:uid="{00000000-0004-0000-0000-000032000000}"/>
    <hyperlink ref="B56" r:id="rId52" display="https://my.zakupki.prom.ua/remote/dispatcher/state_purchase_view/14551133" xr:uid="{00000000-0004-0000-0000-000033000000}"/>
    <hyperlink ref="B57" r:id="rId53" display="https://my.zakupki.prom.ua/remote/dispatcher/state_purchase_view/17447000" xr:uid="{00000000-0004-0000-0000-000034000000}"/>
    <hyperlink ref="B58" r:id="rId54" display="https://my.zakupki.prom.ua/remote/dispatcher/state_purchase_view/16967080" xr:uid="{00000000-0004-0000-0000-000035000000}"/>
    <hyperlink ref="B59" r:id="rId55" display="https://my.zakupki.prom.ua/remote/dispatcher/state_purchase_view/19043331" xr:uid="{00000000-0004-0000-0000-000036000000}"/>
    <hyperlink ref="B60" r:id="rId56" display="https://my.zakupki.prom.ua/remote/dispatcher/state_purchase_view/18154102" xr:uid="{00000000-0004-0000-0000-000037000000}"/>
    <hyperlink ref="B61" r:id="rId57" display="https://my.zakupki.prom.ua/remote/dispatcher/state_purchase_view/14549787" xr:uid="{00000000-0004-0000-0000-000038000000}"/>
    <hyperlink ref="B62" r:id="rId58" display="https://my.zakupki.prom.ua/remote/dispatcher/state_purchase_view/16069289" xr:uid="{00000000-0004-0000-0000-000039000000}"/>
    <hyperlink ref="B63" r:id="rId59" display="https://my.zakupki.prom.ua/remote/dispatcher/state_purchase_view/17556269" xr:uid="{00000000-0004-0000-0000-00003A000000}"/>
    <hyperlink ref="B64" r:id="rId60" display="https://my.zakupki.prom.ua/remote/dispatcher/state_purchase_view/21036719" xr:uid="{00000000-0004-0000-0000-00003B000000}"/>
    <hyperlink ref="B65" r:id="rId61" display="https://my.zakupki.prom.ua/remote/dispatcher/state_purchase_view/17607476" xr:uid="{00000000-0004-0000-0000-00003C000000}"/>
    <hyperlink ref="B66" r:id="rId62" display="https://my.zakupki.prom.ua/remote/dispatcher/state_purchase_view/19863870" xr:uid="{00000000-0004-0000-0000-00003D000000}"/>
    <hyperlink ref="B67" r:id="rId63" display="https://my.zakupki.prom.ua/remote/dispatcher/state_purchase_view/20777729" xr:uid="{00000000-0004-0000-0000-00003E000000}"/>
    <hyperlink ref="B68" r:id="rId64" display="https://my.zakupki.prom.ua/remote/dispatcher/state_purchase_view/21023554" xr:uid="{00000000-0004-0000-0000-00003F000000}"/>
    <hyperlink ref="B69" r:id="rId65" display="https://my.zakupki.prom.ua/remote/dispatcher/state_purchase_view/15234346" xr:uid="{00000000-0004-0000-0000-000040000000}"/>
    <hyperlink ref="B70" r:id="rId66" display="https://my.zakupki.prom.ua/remote/dispatcher/state_purchase_view/16064508" xr:uid="{00000000-0004-0000-0000-000041000000}"/>
    <hyperlink ref="B71" r:id="rId67" display="https://my.zakupki.prom.ua/remote/dispatcher/state_purchase_view/18153337" xr:uid="{00000000-0004-0000-0000-000042000000}"/>
    <hyperlink ref="B72" r:id="rId68" display="https://my.zakupki.prom.ua/remote/dispatcher/state_purchase_view/21108034" xr:uid="{00000000-0004-0000-0000-000043000000}"/>
    <hyperlink ref="B73" r:id="rId69" display="https://my.zakupki.prom.ua/remote/dispatcher/state_purchase_view/19329074" xr:uid="{00000000-0004-0000-0000-000044000000}"/>
    <hyperlink ref="B74" r:id="rId70" display="https://my.zakupki.prom.ua/remote/dispatcher/state_purchase_view/20911639" xr:uid="{00000000-0004-0000-0000-000045000000}"/>
    <hyperlink ref="B75" r:id="rId71" display="https://my.zakupki.prom.ua/remote/dispatcher/state_purchase_view/18943991" xr:uid="{00000000-0004-0000-0000-000046000000}"/>
    <hyperlink ref="B76" r:id="rId72" display="https://my.zakupki.prom.ua/remote/dispatcher/state_purchase_view/22857026" xr:uid="{00000000-0004-0000-0000-000047000000}"/>
    <hyperlink ref="B77" r:id="rId73" display="https://my.zakupki.prom.ua/remote/dispatcher/state_purchase_view/16070134" xr:uid="{00000000-0004-0000-0000-000048000000}"/>
    <hyperlink ref="B78" r:id="rId74" display="https://my.zakupki.prom.ua/remote/dispatcher/state_purchase_view/14403202" xr:uid="{00000000-0004-0000-0000-000049000000}"/>
    <hyperlink ref="B79" r:id="rId75" display="https://my.zakupki.prom.ua/remote/dispatcher/state_purchase_view/14934130" xr:uid="{00000000-0004-0000-0000-00004A000000}"/>
    <hyperlink ref="B80" r:id="rId76" display="https://my.zakupki.prom.ua/remote/dispatcher/state_purchase_view/14465446" xr:uid="{00000000-0004-0000-0000-00004B000000}"/>
    <hyperlink ref="B81" r:id="rId77" display="https://my.zakupki.prom.ua/remote/dispatcher/state_purchase_view/18139748" xr:uid="{00000000-0004-0000-0000-00004C000000}"/>
    <hyperlink ref="B82" r:id="rId78" display="https://my.zakupki.prom.ua/remote/dispatcher/state_purchase_view/18491854" xr:uid="{00000000-0004-0000-0000-00004D000000}"/>
    <hyperlink ref="B83" r:id="rId79" display="https://my.zakupki.prom.ua/remote/dispatcher/state_purchase_view/16684881" xr:uid="{00000000-0004-0000-0000-00004E000000}"/>
    <hyperlink ref="B84" r:id="rId80" display="https://my.zakupki.prom.ua/remote/dispatcher/state_purchase_view/19046359" xr:uid="{00000000-0004-0000-0000-00004F000000}"/>
  </hyperlinks>
  <pageMargins left="0.75" right="0.75" top="1" bottom="1" header="0.5" footer="0.5"/>
  <pageSetup paperSize="9" orientation="portrait" horizontalDpi="0" verticalDpi="0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IVO_SYS</cp:lastModifiedBy>
  <dcterms:created xsi:type="dcterms:W3CDTF">2021-05-26T16:09:31Z</dcterms:created>
  <dcterms:modified xsi:type="dcterms:W3CDTF">2021-05-27T10:40:49Z</dcterms:modified>
</cp:coreProperties>
</file>