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<sst xmlns="http://schemas.openxmlformats.org/spreadsheetml/2006/main" count="371" uniqueCount="168">
  <si>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</si>
  <si>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</si>
  <si>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</si>
  <si>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</si>
  <si>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</si>
  <si>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</si>
  <si>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закінчення процедури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</si>
  <si>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</si>
  <si>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</si>
  <si>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</si>
  <si>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</si>
  <si>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</si>
  <si>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Фактичний переможець</t>
  </si>
  <si>
    <t>ЄДРПОУ переможця</t>
  </si>
  <si>
    <t>Посилання на тендер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</si>
  <si>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</si>
  <si>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</si>
  <si>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</si>
  <si>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</si>
  <si>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</si>
  <si>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UA-2021-01-27-002582-b</t>
  </si>
  <si>
    <t>передплата періодичного видання "Газета"Наше місто" на 2021 рік</t>
  </si>
  <si>
    <t>79980000-7 - Послуги з передплати друкованих видань</t>
  </si>
  <si>
    <t>Закупівля без використання електронної системи</t>
  </si>
  <si>
    <t>ТОВАРИСТВО З ОБМЕЖЕНОЮ ВІДПОВІДАЛЬНІСТЮ "ГАЗЕТА "НАШЕ МІСТО"</t>
  </si>
  <si>
    <t>19087191</t>
  </si>
  <si>
    <t>завершено</t>
  </si>
  <si>
    <t>ДГП-575</t>
  </si>
  <si>
    <t>UAH</t>
  </si>
  <si>
    <t>закритий</t>
  </si>
  <si>
    <t>UA-2021-01-27-013083-b</t>
  </si>
  <si>
    <t xml:space="preserve">технічний супровід комп'ютерної програми "Єдина інформаційна система управління місцевим бюджетом" у 2021 році 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</si>
  <si>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</si>
  <si>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</si>
  <si>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</si>
  <si>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21ДН</t>
  </si>
  <si>
    <t>UA-2021-03-02-003402-c</t>
  </si>
  <si>
    <t xml:space="preserve">відшкодування витрат на відрядження  </t>
  </si>
  <si>
    <t>30160000-8 - Магнітні картки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</si>
  <si>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</si>
  <si>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38114032</t>
  </si>
  <si>
    <t>01</t>
  </si>
  <si>
    <t>UA-2021-03-02-003428-c</t>
  </si>
  <si>
    <t>відшкодування витрат на відрядження</t>
  </si>
  <si>
    <t>02</t>
  </si>
  <si>
    <t>UA-2021-03-02-003446-c</t>
  </si>
  <si>
    <t>04</t>
  </si>
  <si>
    <t>UA-2021-03-11-013359-b</t>
  </si>
  <si>
    <t>05</t>
  </si>
  <si>
    <t>UA-2021-03-15-000274-b</t>
  </si>
  <si>
    <t>відшкодування витрат на відрядження (добові, проживання)</t>
  </si>
  <si>
    <t>08</t>
  </si>
  <si>
    <t>UA-2021-03-22-004991-c</t>
  </si>
  <si>
    <t xml:space="preserve">відшкодування витрат на відрядження (проживання, добові) </t>
  </si>
  <si>
    <t>09</t>
  </si>
  <si>
    <t>UA-2021-03-22-005890-c</t>
  </si>
  <si>
    <t>відшкодування витрат на відрядження (добові)</t>
  </si>
  <si>
    <t>10</t>
  </si>
  <si>
    <t>UA-2021-03-25-010278-c</t>
  </si>
  <si>
    <t>виконання незалежної оцінки вартості нерухомого майна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</si>
  <si>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</si>
  <si>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"БТІ ГРУП"</t>
  </si>
  <si>
    <t>38754377</t>
  </si>
  <si>
    <t>UA-2021-03-26-003648-a</t>
  </si>
  <si>
    <t>11</t>
  </si>
  <si>
    <t>UA-2021-04-02-002622-a</t>
  </si>
  <si>
    <t>відшкодування витрат на відрядження (добові, проживання) під час чемпіонату України з хокею з шайбою серед юнаків 2006 р.н. м. КИЇВ у березні 2021 року- 1 тренер-викладач та 16 спортсменів</t>
  </si>
  <si>
    <t>12</t>
  </si>
  <si>
    <t>UA-2021-04-12-005386-c</t>
  </si>
  <si>
    <t>відшкодування витрат на відрядження (добові та проживання) всеукраїнські змагання з хокею з шайбою серед юнаків 2008 р.н. - 1 тренер-викладач 16 спортсменів</t>
  </si>
  <si>
    <t>13</t>
  </si>
  <si>
    <t>UA-2021-05-06-009443-c</t>
  </si>
  <si>
    <t>відшкодування витрат на відрядження (добові, проживання, проїзд) 3 тренера-викладача та 3 спортсмени під час фіналу Всеукраїнських змагань з фігурного катання на ковзанах серед юнаеів та дівчат старшої вікової групи у м. КИЇВ у квітні 2021 року</t>
  </si>
  <si>
    <t>14</t>
  </si>
  <si>
    <t>UA-2021-05-12-003675-b</t>
  </si>
  <si>
    <t>відшкодування витрат на відрядження (добові) під час всеукраїнських змагань з хокею з шайбою серед юнаків 2008 р.н. у м.Харків  - 1 тренер-викладач, 16 спортсменів</t>
  </si>
  <si>
    <t>15</t>
  </si>
  <si>
    <t>UA-2021-05-18-000359-b</t>
  </si>
  <si>
    <t>відшкодування витрат на відрядження (добові, проживання) 16 чоловік ( 1 тренер-викладач та 15 дітей-спортсменів) під час Всеукраїнських змагань з хокею з шайбою серед юнаків 2010 р.н. у м. Кременчук у травні 2021 року за рахунок загального фонду бюджету територіальної громади м. Дніпра</t>
  </si>
  <si>
    <t>16</t>
  </si>
  <si>
    <t>UA-2021-05-18-000619-b</t>
  </si>
  <si>
    <t>відшкодування витрат на відрядження (доббові, прожмвання) 20 чоловік ( 1 тренер-викладач та 19 дітей-спортсменів) під час чемпіонату України з хокею з шайбою серед юнаків 2006 р.н. м. Київ у травні 2021 року за рахунок загального фонду бюджету територіальної громади м. Дніпра</t>
  </si>
  <si>
    <t>17</t>
  </si>
  <si>
    <t>UA-2021-05-26-009903-b</t>
  </si>
  <si>
    <t>Відшкодування витрат на відрядження (добові, проживанння, проїзд) 18 чоловік ( 1 тренер-викладач та 17 дітей-спортсменів) під час всеукраїнських змагань з хокею з шайбою серед юнаків 2008 р.н. у м. Київ за рахунок коштів загального фонду бюджету територіальної громади м. Дніпра</t>
  </si>
  <si>
    <t>18</t>
  </si>
  <si>
    <t>UA-2021-07-20-006445-b</t>
  </si>
  <si>
    <t>пакети оновлення програмного продукту МЕДОК у 2021 році</t>
  </si>
  <si>
    <t>48620000-0 - Операційні системи</t>
  </si>
  <si>
    <t>ВДОВІЧЕНКО ДАР'Я ОЛЕКСІЇВНА</t>
  </si>
  <si>
    <t>3206414961</t>
  </si>
  <si>
    <t>MEIS-2712</t>
  </si>
  <si>
    <t>UA-2021-10-12-002189-b</t>
  </si>
  <si>
    <t>супровід та оновлення пакетів програмного продукту ИС-ПРО у 2021 році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</si>
  <si>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</si>
  <si>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</si>
  <si>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</si>
  <si>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09/219</t>
  </si>
  <si>
    <t>UA-2021-11-24-015905-a</t>
  </si>
  <si>
    <t>придбання предмету довгострокового користування (інвентар для спортивних ігор на відкритому повітрі; спортивний інвентар для зимових видів спорту)  за рахунок спеціального фонду бюджету територіальної громади м. Дніпра</t>
  </si>
  <si>
    <t>37410000-5 - Інвентар для спортивних ігор на відкритому повітрі</t>
  </si>
  <si>
    <t>САВРАНСЬКА ОЛЕНА МИКОЛАЇВНА</t>
  </si>
  <si>
    <t>2548602727</t>
  </si>
  <si>
    <t>11/2021</t>
  </si>
  <si>
    <t>UA-2021-11-26-014536-a</t>
  </si>
  <si>
    <t>Нерегулярні пасажирські перевезення (перевезення дітей-спортсменів 2006 р.н., 2007 р.н.; 2008 р.н. відділення хокею з шайбою на Чемпіонати України згідно календаря змагань ФХУ) у листопаді-грудні 202 року</t>
  </si>
  <si>
    <t>60140000-1 - Нерегулярні пасажирські перевезення</t>
  </si>
  <si>
    <t>ТОКАРЕНКО ДМИТРО ВІКТОРОВИЧ</t>
  </si>
  <si>
    <t>2905301790</t>
  </si>
  <si>
    <t>1-2021-П</t>
  </si>
  <si>
    <t>UA-2021-11-29-016178-c</t>
  </si>
  <si>
    <t>Відшкодування витрат на відрядження (добові та проживання 16 спортсменів та 1 тренер) чемпіонат України з хокею з шайбою серед юнаків 2008 р.н. м. Краматорськ у листопаді 2021 року.</t>
  </si>
  <si>
    <t>79990000-0 - Різні послуги, пов’язані з діловою сферою</t>
  </si>
  <si>
    <t>19</t>
  </si>
  <si>
    <t>UA-2021-12-04-000254-c</t>
  </si>
  <si>
    <t>Придбання інвентарю для спортивних ігор на відкритому повітрі для дітей-спортсменів відділення хокею з шайбою КПНЗ "МДЮСШ із зимових видів спорту" ДМР за рахунок загального фонду бюджету Дніпровської міської територіальної громади.</t>
  </si>
  <si>
    <t>ЛЕБЕДИНСЬКА ЮЛІЯ ПЕТРІВНА</t>
  </si>
  <si>
    <t>2121100102</t>
  </si>
  <si>
    <t>12/2021</t>
  </si>
  <si>
    <t>UA-2021-12-07-016421-c</t>
  </si>
  <si>
    <t>Відшкодування витрат на відрядження (добові та проживання 16 спортсменів та 1 тренер) чемпіонат України з хокею з шайбою серед юнаків 2007 р.н. м. Краматорськ у грудні 2021 року.</t>
  </si>
  <si>
    <t>20</t>
  </si>
  <si>
    <t>UA-2021-12-07-016669-c</t>
  </si>
  <si>
    <t>Відшкодування витрат на відрядження (добові та проживання 16 спортсменів та 1 тренер) чемпіонат України з хокею з шайбою серед юнаків 2008 р.н. м. Харків у грудні 2021 року.</t>
  </si>
  <si>
    <t>21</t>
  </si>
  <si>
    <t>активний</t>
  </si>
  <si>
    <t>UA-2021-12-07-017659-c</t>
  </si>
  <si>
    <t>Передплата періодичного видання "ГАЗЕТА "НАШЕ МІСТО" з додатками на 2022 рік за рахунок бюджету загального фонду Дніпровської міської територіальної громади у грудні 2021 року.</t>
  </si>
  <si>
    <t>ДГП-427</t>
  </si>
  <si>
    <t>UA-2021-12-07-018276-c</t>
  </si>
  <si>
    <t>Придбання продукції для чищення (мило, пральний порошок, миючі засоби) для господарських потреб КПНЗ "МДЮСШ із зимових видів спорту" ДМР за рахунок загального фонду Дніпровської міської територіальної громади.</t>
  </si>
  <si>
    <t>39830000-9 - Продукція для чищення</t>
  </si>
  <si>
    <t>ТОВАРИСТВО З ОБМЕЖЕНОЮ ВІДПОВІДАЛЬНІСТЮ "МЕНДЕЛЄЄВ ЛАБ"</t>
  </si>
  <si>
    <t>33580257</t>
  </si>
  <si>
    <t>02-12-26</t>
  </si>
  <si>
    <t>UA-2021-12-08-019284-c</t>
  </si>
  <si>
    <t>Послуги страхування орендованого нежитлового приміщення (КПНЗ "МДЮСШ із зимових видів спорту" ДМР)  згідно умов Договору оренди у 2021 році  за рахунок загального фонду бюджету Дніпровської міської територіальної громади.</t>
  </si>
  <si>
    <t>66510000-8 - Страхові послуги</t>
  </si>
  <si>
    <t>ПРИВАТНЕ АКЦІОНЕРНЕ ТОВАРИСТВО "СТРАХОВА ГРУПА "ТАС"</t>
  </si>
  <si>
    <t>30115243</t>
  </si>
  <si>
    <t>FO-01229232</t>
  </si>
  <si>
    <t>UA-2021-12-12-000544-c</t>
  </si>
  <si>
    <t>Придбання "Агрохімічної продукції" (дезинфекційні засоби для рук, поверхонь та медичного кабінету) для потреб КПНЗ "МДЮСШ із зимових видів спорту" ДМР за рахунок загального фонду бюджету територіальної громади м. Дніпра</t>
  </si>
  <si>
    <t>24450000-3 - Агрохімічна продукція</t>
  </si>
  <si>
    <t>ТОВАРИСТВО З ОБМЕЖЕНОЮ ВІДПОВІДАЛЬНІСТЮ "ШЕРІ ПЛЮС"</t>
  </si>
  <si>
    <t>34359094</t>
  </si>
  <si>
    <t>1-ДЕЗ</t>
  </si>
  <si>
    <t>UA-2021-12-12-000593-c</t>
  </si>
  <si>
    <t>Придбання фармацевтичної продукціїї для забезпечення потреб КПНЗ "МДЮСШ із зимових видів спорту" ДМР під час навчально-тренувального процесу за рахунок загального фонду бюджету територіальної громади м. Дніпра</t>
  </si>
  <si>
    <t>33600000-6 - Фармацевтична продукція</t>
  </si>
  <si>
    <t>1-Фарм</t>
  </si>
  <si>
    <t>UA-2021-12-12-000640-c</t>
  </si>
  <si>
    <t>Придбання медичних матеріалів для забезпечення потреб КПНЗ "МДЮСШ із зимових видів спорту" ДМР під час проведення навчально-тренувального процесу за рахунок загального фонду бюджету територіальної громади м. Дніпра</t>
  </si>
  <si>
    <t>33140000-3 - Медичні матеріали</t>
  </si>
  <si>
    <t>1-МЕД</t>
  </si>
  <si>
    <t>UA-2021-12-12-000701-c</t>
  </si>
  <si>
    <t>Придбання готових текстильних виробів (серветки господарські, ганчірки для миття підлоги) для господарських потреб КПНЗ "МДЮСШ із зимових видів спорту" ДМР за рахунок загального фонду бюджету Дніпровської міської територіальної громади.</t>
  </si>
  <si>
    <t>39520000-3 - Готові текстильні вироби</t>
  </si>
  <si>
    <t>ТОВАРИСТВО З ОБМЕЖЕНОЮ ВІДПОВІДАЛЬНІСТЮ "СЕРВІС ПРО"</t>
  </si>
  <si>
    <t>39200703</t>
  </si>
  <si>
    <t>1-ГОСП</t>
  </si>
  <si>
    <t>UA-2021-12-13-006006-c</t>
  </si>
  <si>
    <t>Відшкодування витрат на відрядження (добові  16 спортсменів та 1 тренер) чемпіонат України з хокею з шайбою серед юнаків 2006 р.н. м. Кривий Ріг у грудні 2021 року.</t>
  </si>
  <si>
    <t>22</t>
  </si>
  <si>
    <t>UA-2021-12-20-008486-c</t>
  </si>
  <si>
    <t>Відшкодування витрат на відрядження (добові та проживання 16 спортсменів та 1 тренер) чемпіонат України з хокею з шайбою серед юнаків 2007 р.н. м. Харків у грудні 2021 року.</t>
  </si>
  <si>
    <t>23</t>
  </si>
  <si>
    <t>Звіт створено 28 грудня в 19:13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</si>
</sst>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40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21" fillId="33" borderId="1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6.421875" style="0" customWidth="1"/>
    <col min="2" max="2" width="22.28125" style="0" customWidth="1"/>
    <col min="3" max="3" width="34.421875" style="0" customWidth="1"/>
    <col min="4" max="4" width="24.8515625" style="0" customWidth="1"/>
    <col min="5" max="5" width="22.140625" style="0" customWidth="1"/>
    <col min="6" max="6" width="12.421875" style="0" customWidth="1"/>
    <col min="7" max="7" width="10.140625" style="0" customWidth="1"/>
    <col min="8" max="8" width="10.00390625" style="0" customWidth="1"/>
    <col min="9" max="9" width="10.28125" style="0" customWidth="1"/>
    <col min="10" max="11" width="9.57421875" style="0" customWidth="1"/>
    <col min="12" max="12" width="8.57421875" style="0" customWidth="1"/>
    <col min="13" max="13" width="45.00390625" style="0" customWidth="1"/>
    <col min="14" max="14" width="11.7109375" style="0" customWidth="1"/>
    <col min="15" max="15" width="30.00390625" style="0" customWidth="1"/>
    <col min="16" max="16" width="11.140625" style="0" customWidth="1"/>
    <col min="17" max="17" width="8.57421875" style="0" customWidth="1"/>
    <col min="18" max="18" width="13.140625" style="0" customWidth="1"/>
    <col min="19" max="19" width="8.57421875" style="0" customWidth="1"/>
    <col min="20" max="20" width="11.140625" style="0" customWidth="1"/>
  </cols>
  <sheetData>
    <row r="1" ht="12">
      <c r="A1" s="2" t="str">
        <f>HYPERLINK("mailto:report.zakupki@prom.ua","report.zakupki@prom.ua")</f>
        <v>report.zakupki@prom.ua</v>
      </c>
    </row>
    <row r="2" ht="12.75" thickBot="1"/>
    <row r="3" spans="1:20" ht="116.2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 spans="1:20" ht="37.5">
      <c r="A4" s="4">
        <v>1</v>
      </c>
      <c r="B4" s="1" t="s">
        <v>20</v>
      </c>
      <c r="C4" s="10" t="s">
        <v>21</v>
      </c>
      <c r="D4" s="10" t="s">
        <v>22</v>
      </c>
      <c r="E4" s="8" t="s">
        <v>23</v>
      </c>
      <c r="F4" s="5">
        <v>44223</v>
      </c>
      <c r="G4" s="5">
        <v>44223</v>
      </c>
      <c r="H4" s="6">
        <v>52</v>
      </c>
      <c r="I4" s="6">
        <v>1785.68</v>
      </c>
      <c r="J4" s="6">
        <v>34.34</v>
      </c>
      <c r="K4" s="6">
        <v>1785.68</v>
      </c>
      <c r="L4" s="6">
        <v>34.34</v>
      </c>
      <c r="M4" s="8" t="s">
        <v>24</v>
      </c>
      <c r="N4" s="1" t="s">
        <v>25</v>
      </c>
      <c r="O4" s="7" t="str">
        <f>HYPERLINK("https://my.zakupki.prom.ua/cabinet/purchases/state_purchase/view/23311273")</f>
        <v>https://my.zakupki.prom.ua/cabinet/purchases/state_purchase/view/23311273</v>
      </c>
      <c r="P4" s="1" t="s">
        <v>26</v>
      </c>
      <c r="Q4" s="1" t="s">
        <v>27</v>
      </c>
      <c r="R4" s="6">
        <v>1785.68</v>
      </c>
      <c r="S4" s="1" t="s">
        <v>28</v>
      </c>
      <c r="T4" s="1" t="s">
        <v>29</v>
      </c>
    </row>
    <row r="5" spans="1:20" ht="37.5">
      <c r="A5" s="4">
        <v>2</v>
      </c>
      <c r="B5" s="1" t="s">
        <v>30</v>
      </c>
      <c r="C5" s="10" t="s">
        <v>31</v>
      </c>
      <c r="D5" s="10" t="s">
        <v>32</v>
      </c>
      <c r="E5" s="8" t="s">
        <v>23</v>
      </c>
      <c r="F5" s="5">
        <v>44223</v>
      </c>
      <c r="G5" s="5">
        <v>44223</v>
      </c>
      <c r="H5" s="6">
        <v>12</v>
      </c>
      <c r="I5" s="6">
        <v>4800</v>
      </c>
      <c r="J5" s="6">
        <v>400</v>
      </c>
      <c r="K5" s="6">
        <v>4800</v>
      </c>
      <c r="L5" s="6">
        <v>400</v>
      </c>
      <c r="M5" s="8" t="s">
        <v>33</v>
      </c>
      <c r="N5" s="1" t="s">
        <v>34</v>
      </c>
      <c r="O5" s="7" t="str">
        <f>HYPERLINK("https://my.zakupki.prom.ua/cabinet/purchases/state_purchase/view/23352469")</f>
        <v>https://my.zakupki.prom.ua/cabinet/purchases/state_purchase/view/23352469</v>
      </c>
      <c r="P5" s="1" t="s">
        <v>26</v>
      </c>
      <c r="Q5" s="1" t="s">
        <v>35</v>
      </c>
      <c r="R5" s="6">
        <v>4800</v>
      </c>
      <c r="S5" s="1" t="s">
        <v>28</v>
      </c>
      <c r="T5" s="1" t="s">
        <v>29</v>
      </c>
    </row>
    <row r="6" spans="1:20" ht="45.75">
      <c r="A6" s="4">
        <v>3</v>
      </c>
      <c r="B6" s="1" t="s">
        <v>36</v>
      </c>
      <c r="C6" s="10" t="s">
        <v>37</v>
      </c>
      <c r="D6" s="10" t="s">
        <v>38</v>
      </c>
      <c r="E6" s="8" t="s">
        <v>23</v>
      </c>
      <c r="F6" s="5">
        <v>44257</v>
      </c>
      <c r="G6" s="5">
        <v>44257</v>
      </c>
      <c r="H6" s="6">
        <v>2</v>
      </c>
      <c r="I6" s="6">
        <v>720</v>
      </c>
      <c r="J6" s="6">
        <v>360</v>
      </c>
      <c r="K6" s="6">
        <v>720</v>
      </c>
      <c r="L6" s="6">
        <v>360</v>
      </c>
      <c r="M6" s="8" t="s">
        <v>39</v>
      </c>
      <c r="N6" s="1" t="s">
        <v>40</v>
      </c>
      <c r="O6" s="7" t="str">
        <f>HYPERLINK("https://my.zakupki.prom.ua/cabinet/purchases/state_purchase/view/24549472")</f>
        <v>https://my.zakupki.prom.ua/cabinet/purchases/state_purchase/view/24549472</v>
      </c>
      <c r="P6" s="1" t="s">
        <v>26</v>
      </c>
      <c r="Q6" s="1" t="s">
        <v>41</v>
      </c>
      <c r="R6" s="6">
        <v>720</v>
      </c>
      <c r="S6" s="1" t="s">
        <v>28</v>
      </c>
      <c r="T6" s="1" t="s">
        <v>29</v>
      </c>
    </row>
    <row r="7" spans="1:20" ht="45.75">
      <c r="A7" s="4">
        <v>4</v>
      </c>
      <c r="B7" s="1" t="s">
        <v>42</v>
      </c>
      <c r="C7" s="10" t="s">
        <v>43</v>
      </c>
      <c r="D7" s="10" t="s">
        <v>38</v>
      </c>
      <c r="E7" s="8" t="s">
        <v>23</v>
      </c>
      <c r="F7" s="5">
        <v>44257</v>
      </c>
      <c r="G7" s="5">
        <v>44257</v>
      </c>
      <c r="H7" s="6">
        <v>2</v>
      </c>
      <c r="I7" s="6">
        <v>120</v>
      </c>
      <c r="J7" s="6">
        <v>60</v>
      </c>
      <c r="K7" s="6">
        <v>120</v>
      </c>
      <c r="L7" s="6">
        <v>60</v>
      </c>
      <c r="M7" s="8" t="s">
        <v>39</v>
      </c>
      <c r="N7" s="1" t="s">
        <v>40</v>
      </c>
      <c r="O7" s="7" t="str">
        <f>HYPERLINK("https://my.zakupki.prom.ua/cabinet/purchases/state_purchase/view/24549536")</f>
        <v>https://my.zakupki.prom.ua/cabinet/purchases/state_purchase/view/24549536</v>
      </c>
      <c r="P7" s="1" t="s">
        <v>26</v>
      </c>
      <c r="Q7" s="1" t="s">
        <v>44</v>
      </c>
      <c r="R7" s="6">
        <v>120</v>
      </c>
      <c r="S7" s="1" t="s">
        <v>28</v>
      </c>
      <c r="T7" s="1" t="s">
        <v>29</v>
      </c>
    </row>
    <row r="8" spans="1:20" ht="45.75">
      <c r="A8" s="4">
        <v>5</v>
      </c>
      <c r="B8" s="1" t="s">
        <v>45</v>
      </c>
      <c r="C8" s="10" t="s">
        <v>43</v>
      </c>
      <c r="D8" s="10" t="s">
        <v>38</v>
      </c>
      <c r="E8" s="8" t="s">
        <v>23</v>
      </c>
      <c r="F8" s="5">
        <v>44257</v>
      </c>
      <c r="G8" s="5">
        <v>44257</v>
      </c>
      <c r="H8" s="6">
        <v>3</v>
      </c>
      <c r="I8" s="6">
        <v>780</v>
      </c>
      <c r="J8" s="6">
        <v>260</v>
      </c>
      <c r="K8" s="6">
        <v>780</v>
      </c>
      <c r="L8" s="6">
        <v>260</v>
      </c>
      <c r="M8" s="8" t="s">
        <v>39</v>
      </c>
      <c r="N8" s="1" t="s">
        <v>40</v>
      </c>
      <c r="O8" s="7" t="str">
        <f>HYPERLINK("https://my.zakupki.prom.ua/cabinet/purchases/state_purchase/view/24549576")</f>
        <v>https://my.zakupki.prom.ua/cabinet/purchases/state_purchase/view/24549576</v>
      </c>
      <c r="P8" s="1" t="s">
        <v>26</v>
      </c>
      <c r="Q8" s="1" t="s">
        <v>46</v>
      </c>
      <c r="R8" s="6">
        <v>780</v>
      </c>
      <c r="S8" s="1" t="s">
        <v>28</v>
      </c>
      <c r="T8" s="1" t="s">
        <v>29</v>
      </c>
    </row>
    <row r="9" spans="1:20" ht="45.75">
      <c r="A9" s="4">
        <v>6</v>
      </c>
      <c r="B9" s="1" t="s">
        <v>47</v>
      </c>
      <c r="C9" s="10" t="s">
        <v>43</v>
      </c>
      <c r="D9" s="10" t="s">
        <v>38</v>
      </c>
      <c r="E9" s="8" t="s">
        <v>23</v>
      </c>
      <c r="F9" s="5">
        <v>44266</v>
      </c>
      <c r="G9" s="5">
        <v>44266</v>
      </c>
      <c r="H9" s="6">
        <v>4</v>
      </c>
      <c r="I9" s="6">
        <v>5299.5</v>
      </c>
      <c r="J9" s="6">
        <v>1324.875</v>
      </c>
      <c r="K9" s="6">
        <v>5299.5</v>
      </c>
      <c r="L9" s="6">
        <v>1324.875</v>
      </c>
      <c r="M9" s="8" t="s">
        <v>39</v>
      </c>
      <c r="N9" s="1" t="s">
        <v>40</v>
      </c>
      <c r="O9" s="7" t="str">
        <f>HYPERLINK("https://my.zakupki.prom.ua/cabinet/purchases/state_purchase/view/24816269")</f>
        <v>https://my.zakupki.prom.ua/cabinet/purchases/state_purchase/view/24816269</v>
      </c>
      <c r="P9" s="1" t="s">
        <v>26</v>
      </c>
      <c r="Q9" s="1" t="s">
        <v>48</v>
      </c>
      <c r="R9" s="6">
        <v>5299.5</v>
      </c>
      <c r="S9" s="1" t="s">
        <v>28</v>
      </c>
      <c r="T9" s="1" t="s">
        <v>29</v>
      </c>
    </row>
    <row r="10" spans="1:20" ht="45.75">
      <c r="A10" s="4">
        <v>7</v>
      </c>
      <c r="B10" s="1" t="s">
        <v>49</v>
      </c>
      <c r="C10" s="10" t="s">
        <v>50</v>
      </c>
      <c r="D10" s="10" t="s">
        <v>38</v>
      </c>
      <c r="E10" s="8" t="s">
        <v>23</v>
      </c>
      <c r="F10" s="5">
        <v>44270</v>
      </c>
      <c r="G10" s="5">
        <v>44270</v>
      </c>
      <c r="H10" s="6">
        <v>2</v>
      </c>
      <c r="I10" s="6">
        <v>720</v>
      </c>
      <c r="J10" s="6">
        <v>360</v>
      </c>
      <c r="K10" s="6">
        <v>720</v>
      </c>
      <c r="L10" s="6">
        <v>360</v>
      </c>
      <c r="M10" s="8" t="s">
        <v>39</v>
      </c>
      <c r="N10" s="1" t="s">
        <v>40</v>
      </c>
      <c r="O10" s="7" t="str">
        <f>HYPERLINK("https://my.zakupki.prom.ua/cabinet/purchases/state_purchase/view/24866254")</f>
        <v>https://my.zakupki.prom.ua/cabinet/purchases/state_purchase/view/24866254</v>
      </c>
      <c r="P10" s="1" t="s">
        <v>26</v>
      </c>
      <c r="Q10" s="1" t="s">
        <v>51</v>
      </c>
      <c r="R10" s="6">
        <v>720</v>
      </c>
      <c r="S10" s="1" t="s">
        <v>28</v>
      </c>
      <c r="T10" s="1" t="s">
        <v>29</v>
      </c>
    </row>
    <row r="11" spans="1:20" ht="45.75">
      <c r="A11" s="4">
        <v>8</v>
      </c>
      <c r="B11" s="1" t="s">
        <v>52</v>
      </c>
      <c r="C11" s="10" t="s">
        <v>53</v>
      </c>
      <c r="D11" s="10" t="s">
        <v>38</v>
      </c>
      <c r="E11" s="8" t="s">
        <v>23</v>
      </c>
      <c r="F11" s="5">
        <v>44277</v>
      </c>
      <c r="G11" s="5">
        <v>44277</v>
      </c>
      <c r="H11" s="6">
        <v>2</v>
      </c>
      <c r="I11" s="6">
        <v>520</v>
      </c>
      <c r="J11" s="6">
        <v>260</v>
      </c>
      <c r="K11" s="6">
        <v>520</v>
      </c>
      <c r="L11" s="6">
        <v>260</v>
      </c>
      <c r="M11" s="8" t="s">
        <v>39</v>
      </c>
      <c r="N11" s="1" t="s">
        <v>40</v>
      </c>
      <c r="O11" s="7" t="str">
        <f>HYPERLINK("https://my.zakupki.prom.ua/cabinet/purchases/state_purchase/view/25120932")</f>
        <v>https://my.zakupki.prom.ua/cabinet/purchases/state_purchase/view/25120932</v>
      </c>
      <c r="P11" s="1" t="s">
        <v>26</v>
      </c>
      <c r="Q11" s="1" t="s">
        <v>54</v>
      </c>
      <c r="R11" s="6">
        <v>520</v>
      </c>
      <c r="S11" s="1" t="s">
        <v>28</v>
      </c>
      <c r="T11" s="1" t="s">
        <v>29</v>
      </c>
    </row>
    <row r="12" spans="1:20" ht="45.75">
      <c r="A12" s="4">
        <v>9</v>
      </c>
      <c r="B12" s="1" t="s">
        <v>55</v>
      </c>
      <c r="C12" s="10" t="s">
        <v>56</v>
      </c>
      <c r="D12" s="10" t="s">
        <v>38</v>
      </c>
      <c r="E12" s="8" t="s">
        <v>23</v>
      </c>
      <c r="F12" s="5">
        <v>44277</v>
      </c>
      <c r="G12" s="5">
        <v>44277</v>
      </c>
      <c r="H12" s="6">
        <v>2</v>
      </c>
      <c r="I12" s="6">
        <v>120</v>
      </c>
      <c r="J12" s="6">
        <v>60</v>
      </c>
      <c r="K12" s="6">
        <v>120</v>
      </c>
      <c r="L12" s="6">
        <v>60</v>
      </c>
      <c r="M12" s="8" t="s">
        <v>39</v>
      </c>
      <c r="N12" s="1" t="s">
        <v>40</v>
      </c>
      <c r="O12" s="7" t="str">
        <f>HYPERLINK("https://my.zakupki.prom.ua/cabinet/purchases/state_purchase/view/25122619")</f>
        <v>https://my.zakupki.prom.ua/cabinet/purchases/state_purchase/view/25122619</v>
      </c>
      <c r="P12" s="1" t="s">
        <v>26</v>
      </c>
      <c r="Q12" s="1" t="s">
        <v>57</v>
      </c>
      <c r="R12" s="6">
        <v>120</v>
      </c>
      <c r="S12" s="1" t="s">
        <v>28</v>
      </c>
      <c r="T12" s="1" t="s">
        <v>29</v>
      </c>
    </row>
    <row r="13" spans="1:20" ht="37.5">
      <c r="A13" s="4">
        <v>10</v>
      </c>
      <c r="B13" s="1" t="s">
        <v>58</v>
      </c>
      <c r="C13" s="10" t="s">
        <v>59</v>
      </c>
      <c r="D13" s="10" t="s">
        <v>60</v>
      </c>
      <c r="E13" s="8" t="s">
        <v>23</v>
      </c>
      <c r="F13" s="5">
        <v>44280</v>
      </c>
      <c r="G13" s="5">
        <v>44280</v>
      </c>
      <c r="H13" s="6">
        <v>1</v>
      </c>
      <c r="I13" s="6">
        <v>2400</v>
      </c>
      <c r="J13" s="6">
        <v>2400</v>
      </c>
      <c r="K13" s="6">
        <v>2400</v>
      </c>
      <c r="L13" s="6">
        <v>2400</v>
      </c>
      <c r="M13" s="8" t="s">
        <v>61</v>
      </c>
      <c r="N13" s="1" t="s">
        <v>62</v>
      </c>
      <c r="O13" s="7" t="str">
        <f>HYPERLINK("https://my.zakupki.prom.ua/cabinet/purchases/state_purchase/view/25244532")</f>
        <v>https://my.zakupki.prom.ua/cabinet/purchases/state_purchase/view/25244532</v>
      </c>
      <c r="P13" s="1" t="s">
        <v>26</v>
      </c>
      <c r="Q13" s="1" t="s">
        <v>51</v>
      </c>
      <c r="R13" s="6">
        <v>2400</v>
      </c>
      <c r="S13" s="1" t="s">
        <v>28</v>
      </c>
      <c r="T13" s="1" t="s">
        <v>29</v>
      </c>
    </row>
    <row r="14" spans="1:20" ht="45.75">
      <c r="A14" s="4">
        <v>11</v>
      </c>
      <c r="B14" s="1" t="s">
        <v>63</v>
      </c>
      <c r="C14" s="10" t="s">
        <v>50</v>
      </c>
      <c r="D14" s="10" t="s">
        <v>38</v>
      </c>
      <c r="E14" s="8" t="s">
        <v>23</v>
      </c>
      <c r="F14" s="5">
        <v>44281</v>
      </c>
      <c r="G14" s="5">
        <v>44281</v>
      </c>
      <c r="H14" s="6">
        <v>17</v>
      </c>
      <c r="I14" s="6">
        <v>12240</v>
      </c>
      <c r="J14" s="6">
        <v>720</v>
      </c>
      <c r="K14" s="6">
        <v>12240</v>
      </c>
      <c r="L14" s="6">
        <v>720</v>
      </c>
      <c r="M14" s="8" t="s">
        <v>39</v>
      </c>
      <c r="N14" s="1" t="s">
        <v>40</v>
      </c>
      <c r="O14" s="7" t="str">
        <f>HYPERLINK("https://my.zakupki.prom.ua/cabinet/purchases/state_purchase/view/25263327")</f>
        <v>https://my.zakupki.prom.ua/cabinet/purchases/state_purchase/view/25263327</v>
      </c>
      <c r="P14" s="1" t="s">
        <v>26</v>
      </c>
      <c r="Q14" s="1" t="s">
        <v>64</v>
      </c>
      <c r="R14" s="6">
        <v>12240</v>
      </c>
      <c r="S14" s="1" t="s">
        <v>28</v>
      </c>
      <c r="T14" s="1" t="s">
        <v>29</v>
      </c>
    </row>
    <row r="15" spans="1:20" ht="45.75">
      <c r="A15" s="4">
        <v>12</v>
      </c>
      <c r="B15" s="1" t="s">
        <v>65</v>
      </c>
      <c r="C15" s="10" t="s">
        <v>66</v>
      </c>
      <c r="D15" s="10" t="s">
        <v>38</v>
      </c>
      <c r="E15" s="8" t="s">
        <v>23</v>
      </c>
      <c r="F15" s="5">
        <v>44288</v>
      </c>
      <c r="G15" s="5">
        <v>44288</v>
      </c>
      <c r="H15" s="6">
        <v>17</v>
      </c>
      <c r="I15" s="6">
        <v>12240</v>
      </c>
      <c r="J15" s="6">
        <v>720</v>
      </c>
      <c r="K15" s="6">
        <v>12240</v>
      </c>
      <c r="L15" s="6">
        <v>720</v>
      </c>
      <c r="M15" s="8" t="s">
        <v>39</v>
      </c>
      <c r="N15" s="1" t="s">
        <v>40</v>
      </c>
      <c r="O15" s="7" t="str">
        <f>HYPERLINK("https://my.zakupki.prom.ua/cabinet/purchases/state_purchase/view/25500583")</f>
        <v>https://my.zakupki.prom.ua/cabinet/purchases/state_purchase/view/25500583</v>
      </c>
      <c r="P15" s="1" t="s">
        <v>26</v>
      </c>
      <c r="Q15" s="1" t="s">
        <v>67</v>
      </c>
      <c r="R15" s="6">
        <v>12240</v>
      </c>
      <c r="S15" s="1" t="s">
        <v>28</v>
      </c>
      <c r="T15" s="1" t="s">
        <v>29</v>
      </c>
    </row>
    <row r="16" spans="1:20" ht="45.75">
      <c r="A16" s="4">
        <v>13</v>
      </c>
      <c r="B16" s="1" t="s">
        <v>68</v>
      </c>
      <c r="C16" s="10" t="s">
        <v>69</v>
      </c>
      <c r="D16" s="10" t="s">
        <v>38</v>
      </c>
      <c r="E16" s="8" t="s">
        <v>23</v>
      </c>
      <c r="F16" s="5">
        <v>44298</v>
      </c>
      <c r="G16" s="5">
        <v>44298</v>
      </c>
      <c r="H16" s="6">
        <v>17</v>
      </c>
      <c r="I16" s="6">
        <v>8400</v>
      </c>
      <c r="J16" s="6">
        <v>494.11764705882354</v>
      </c>
      <c r="K16" s="6">
        <v>8400</v>
      </c>
      <c r="L16" s="6">
        <v>494.11764705882354</v>
      </c>
      <c r="M16" s="8" t="s">
        <v>39</v>
      </c>
      <c r="N16" s="1" t="s">
        <v>40</v>
      </c>
      <c r="O16" s="7" t="str">
        <f>HYPERLINK("https://my.zakupki.prom.ua/cabinet/purchases/state_purchase/view/25748137")</f>
        <v>https://my.zakupki.prom.ua/cabinet/purchases/state_purchase/view/25748137</v>
      </c>
      <c r="P16" s="1" t="s">
        <v>26</v>
      </c>
      <c r="Q16" s="1" t="s">
        <v>70</v>
      </c>
      <c r="R16" s="6">
        <v>8400</v>
      </c>
      <c r="S16" s="1" t="s">
        <v>28</v>
      </c>
      <c r="T16" s="1" t="s">
        <v>29</v>
      </c>
    </row>
    <row r="17" spans="1:20" ht="60">
      <c r="A17" s="4">
        <v>14</v>
      </c>
      <c r="B17" s="1" t="s">
        <v>71</v>
      </c>
      <c r="C17" s="10" t="s">
        <v>72</v>
      </c>
      <c r="D17" s="10" t="s">
        <v>38</v>
      </c>
      <c r="E17" s="8" t="s">
        <v>23</v>
      </c>
      <c r="F17" s="5">
        <v>44322</v>
      </c>
      <c r="G17" s="5">
        <v>44322</v>
      </c>
      <c r="H17" s="6">
        <v>6</v>
      </c>
      <c r="I17" s="6">
        <v>10792.34</v>
      </c>
      <c r="J17" s="6">
        <v>1798.7233333333334</v>
      </c>
      <c r="K17" s="6">
        <v>10792.34</v>
      </c>
      <c r="L17" s="6">
        <v>1798.7233333333334</v>
      </c>
      <c r="M17" s="8" t="s">
        <v>39</v>
      </c>
      <c r="N17" s="1" t="s">
        <v>40</v>
      </c>
      <c r="O17" s="7" t="str">
        <f>HYPERLINK("https://my.zakupki.prom.ua/cabinet/purchases/state_purchase/view/26361554")</f>
        <v>https://my.zakupki.prom.ua/cabinet/purchases/state_purchase/view/26361554</v>
      </c>
      <c r="P17" s="1" t="s">
        <v>26</v>
      </c>
      <c r="Q17" s="1" t="s">
        <v>73</v>
      </c>
      <c r="R17" s="6">
        <v>10792.34</v>
      </c>
      <c r="S17" s="1" t="s">
        <v>28</v>
      </c>
      <c r="T17" s="1" t="s">
        <v>29</v>
      </c>
    </row>
    <row r="18" spans="1:20" ht="45.75">
      <c r="A18" s="4">
        <v>15</v>
      </c>
      <c r="B18" s="1" t="s">
        <v>74</v>
      </c>
      <c r="C18" s="10" t="s">
        <v>75</v>
      </c>
      <c r="D18" s="10" t="s">
        <v>38</v>
      </c>
      <c r="E18" s="8" t="s">
        <v>23</v>
      </c>
      <c r="F18" s="5">
        <v>44328</v>
      </c>
      <c r="G18" s="5">
        <v>44349</v>
      </c>
      <c r="H18" s="6">
        <v>17</v>
      </c>
      <c r="I18" s="6">
        <v>2040</v>
      </c>
      <c r="J18" s="6">
        <v>120</v>
      </c>
      <c r="K18" s="6">
        <v>2040</v>
      </c>
      <c r="L18" s="6">
        <v>120</v>
      </c>
      <c r="M18" s="8" t="s">
        <v>39</v>
      </c>
      <c r="N18" s="1" t="s">
        <v>40</v>
      </c>
      <c r="O18" s="7" t="str">
        <f>HYPERLINK("https://my.zakupki.prom.ua/cabinet/purchases/state_purchase/view/26447348")</f>
        <v>https://my.zakupki.prom.ua/cabinet/purchases/state_purchase/view/26447348</v>
      </c>
      <c r="P18" s="1" t="s">
        <v>26</v>
      </c>
      <c r="Q18" s="1" t="s">
        <v>76</v>
      </c>
      <c r="R18" s="6">
        <v>2040</v>
      </c>
      <c r="S18" s="1" t="s">
        <v>28</v>
      </c>
      <c r="T18" s="1" t="s">
        <v>29</v>
      </c>
    </row>
    <row r="19" spans="1:20" ht="70.5">
      <c r="A19" s="4">
        <v>16</v>
      </c>
      <c r="B19" s="1" t="s">
        <v>77</v>
      </c>
      <c r="C19" s="10" t="s">
        <v>78</v>
      </c>
      <c r="D19" s="10" t="s">
        <v>38</v>
      </c>
      <c r="E19" s="8" t="s">
        <v>23</v>
      </c>
      <c r="F19" s="5">
        <v>44334</v>
      </c>
      <c r="G19" s="5">
        <v>44334</v>
      </c>
      <c r="H19" s="6">
        <v>16</v>
      </c>
      <c r="I19" s="6">
        <v>12480</v>
      </c>
      <c r="J19" s="6">
        <v>780</v>
      </c>
      <c r="K19" s="6">
        <v>12480</v>
      </c>
      <c r="L19" s="6">
        <v>780</v>
      </c>
      <c r="M19" s="8" t="s">
        <v>39</v>
      </c>
      <c r="N19" s="1" t="s">
        <v>40</v>
      </c>
      <c r="O19" s="7" t="str">
        <f>HYPERLINK("https://my.zakupki.prom.ua/cabinet/purchases/state_purchase/view/26612947")</f>
        <v>https://my.zakupki.prom.ua/cabinet/purchases/state_purchase/view/26612947</v>
      </c>
      <c r="P19" s="1" t="s">
        <v>26</v>
      </c>
      <c r="Q19" s="1" t="s">
        <v>79</v>
      </c>
      <c r="R19" s="6">
        <v>12480</v>
      </c>
      <c r="S19" s="1" t="s">
        <v>28</v>
      </c>
      <c r="T19" s="1" t="s">
        <v>29</v>
      </c>
    </row>
    <row r="20" spans="1:20" ht="60">
      <c r="A20" s="4">
        <v>17</v>
      </c>
      <c r="B20" s="1" t="s">
        <v>80</v>
      </c>
      <c r="C20" s="10" t="s">
        <v>81</v>
      </c>
      <c r="D20" s="10" t="s">
        <v>38</v>
      </c>
      <c r="E20" s="8" t="s">
        <v>23</v>
      </c>
      <c r="F20" s="5">
        <v>44334</v>
      </c>
      <c r="G20" s="5">
        <v>44334</v>
      </c>
      <c r="H20" s="6">
        <v>20</v>
      </c>
      <c r="I20" s="6">
        <v>9270</v>
      </c>
      <c r="J20" s="6">
        <v>463.5</v>
      </c>
      <c r="K20" s="6">
        <v>9270</v>
      </c>
      <c r="L20" s="6">
        <v>463.5</v>
      </c>
      <c r="M20" s="8" t="s">
        <v>39</v>
      </c>
      <c r="N20" s="1" t="s">
        <v>40</v>
      </c>
      <c r="O20" s="7" t="str">
        <f>HYPERLINK("https://my.zakupki.prom.ua/cabinet/purchases/state_purchase/view/26613735")</f>
        <v>https://my.zakupki.prom.ua/cabinet/purchases/state_purchase/view/26613735</v>
      </c>
      <c r="P20" s="1" t="s">
        <v>26</v>
      </c>
      <c r="Q20" s="1" t="s">
        <v>82</v>
      </c>
      <c r="R20" s="6">
        <v>9270</v>
      </c>
      <c r="S20" s="1" t="s">
        <v>28</v>
      </c>
      <c r="T20" s="1" t="s">
        <v>29</v>
      </c>
    </row>
    <row r="21" spans="1:20" ht="70.5">
      <c r="A21" s="4">
        <v>18</v>
      </c>
      <c r="B21" s="1" t="s">
        <v>83</v>
      </c>
      <c r="C21" s="10" t="s">
        <v>84</v>
      </c>
      <c r="D21" s="10" t="s">
        <v>38</v>
      </c>
      <c r="E21" s="8" t="s">
        <v>23</v>
      </c>
      <c r="F21" s="5">
        <v>44342</v>
      </c>
      <c r="G21" s="5">
        <v>44342</v>
      </c>
      <c r="H21" s="6">
        <v>18</v>
      </c>
      <c r="I21" s="6">
        <v>27863.53</v>
      </c>
      <c r="J21" s="6">
        <v>1547.973888888889</v>
      </c>
      <c r="K21" s="6">
        <v>27863.53</v>
      </c>
      <c r="L21" s="6">
        <v>1547.973888888889</v>
      </c>
      <c r="M21" s="8" t="s">
        <v>39</v>
      </c>
      <c r="N21" s="1" t="s">
        <v>40</v>
      </c>
      <c r="O21" s="7" t="str">
        <f>HYPERLINK("https://my.zakupki.prom.ua/cabinet/purchases/state_purchase/view/26913152")</f>
        <v>https://my.zakupki.prom.ua/cabinet/purchases/state_purchase/view/26913152</v>
      </c>
      <c r="P21" s="1" t="s">
        <v>26</v>
      </c>
      <c r="Q21" s="1" t="s">
        <v>85</v>
      </c>
      <c r="R21" s="6">
        <v>27863.53</v>
      </c>
      <c r="S21" s="1" t="s">
        <v>28</v>
      </c>
      <c r="T21" s="1" t="s">
        <v>29</v>
      </c>
    </row>
    <row r="22" spans="1:20" ht="37.5">
      <c r="A22" s="4">
        <v>19</v>
      </c>
      <c r="B22" s="1" t="s">
        <v>86</v>
      </c>
      <c r="C22" s="10" t="s">
        <v>87</v>
      </c>
      <c r="D22" s="10" t="s">
        <v>88</v>
      </c>
      <c r="E22" s="8" t="s">
        <v>23</v>
      </c>
      <c r="F22" s="5">
        <v>44397</v>
      </c>
      <c r="G22" s="5">
        <v>44397</v>
      </c>
      <c r="H22" s="6">
        <v>1</v>
      </c>
      <c r="I22" s="6">
        <v>1000</v>
      </c>
      <c r="J22" s="6">
        <v>1000</v>
      </c>
      <c r="K22" s="6">
        <v>1000</v>
      </c>
      <c r="L22" s="6">
        <v>1000</v>
      </c>
      <c r="M22" s="8" t="s">
        <v>89</v>
      </c>
      <c r="N22" s="1" t="s">
        <v>90</v>
      </c>
      <c r="O22" s="7" t="str">
        <f>HYPERLINK("https://my.zakupki.prom.ua/cabinet/purchases/state_purchase/view/28370517")</f>
        <v>https://my.zakupki.prom.ua/cabinet/purchases/state_purchase/view/28370517</v>
      </c>
      <c r="P22" s="1" t="s">
        <v>26</v>
      </c>
      <c r="Q22" s="1" t="s">
        <v>91</v>
      </c>
      <c r="R22" s="6">
        <v>1000</v>
      </c>
      <c r="S22" s="1" t="s">
        <v>28</v>
      </c>
      <c r="T22" s="1" t="s">
        <v>29</v>
      </c>
    </row>
    <row r="23" spans="1:20" ht="37.5">
      <c r="A23" s="4">
        <v>20</v>
      </c>
      <c r="B23" s="1" t="s">
        <v>92</v>
      </c>
      <c r="C23" s="10" t="s">
        <v>93</v>
      </c>
      <c r="D23" s="10" t="s">
        <v>94</v>
      </c>
      <c r="E23" s="8" t="s">
        <v>23</v>
      </c>
      <c r="F23" s="5">
        <v>44481</v>
      </c>
      <c r="G23" s="5">
        <v>44481</v>
      </c>
      <c r="H23" s="6">
        <v>1</v>
      </c>
      <c r="I23" s="6">
        <v>12840</v>
      </c>
      <c r="J23" s="6">
        <v>12840</v>
      </c>
      <c r="K23" s="6">
        <v>12840</v>
      </c>
      <c r="L23" s="6">
        <v>12840</v>
      </c>
      <c r="M23" s="8" t="s">
        <v>95</v>
      </c>
      <c r="N23" s="1" t="s">
        <v>96</v>
      </c>
      <c r="O23" s="7" t="str">
        <f>HYPERLINK("https://my.zakupki.prom.ua/cabinet/purchases/state_purchase/view/30702277")</f>
        <v>https://my.zakupki.prom.ua/cabinet/purchases/state_purchase/view/30702277</v>
      </c>
      <c r="P23" s="1" t="s">
        <v>26</v>
      </c>
      <c r="Q23" s="1" t="s">
        <v>97</v>
      </c>
      <c r="R23" s="6">
        <v>12840</v>
      </c>
      <c r="S23" s="1" t="s">
        <v>28</v>
      </c>
      <c r="T23" s="1" t="s">
        <v>29</v>
      </c>
    </row>
    <row r="24" spans="1:20" ht="50.25">
      <c r="A24" s="4">
        <v>21</v>
      </c>
      <c r="B24" s="1" t="s">
        <v>98</v>
      </c>
      <c r="C24" s="10" t="s">
        <v>99</v>
      </c>
      <c r="D24" s="10" t="s">
        <v>100</v>
      </c>
      <c r="E24" s="8" t="s">
        <v>23</v>
      </c>
      <c r="F24" s="5">
        <v>44524</v>
      </c>
      <c r="G24" s="5">
        <v>44524</v>
      </c>
      <c r="H24" s="6">
        <v>1</v>
      </c>
      <c r="I24" s="6">
        <v>16600</v>
      </c>
      <c r="J24" s="6">
        <v>16600</v>
      </c>
      <c r="K24" s="6">
        <v>16600</v>
      </c>
      <c r="L24" s="6">
        <v>16600</v>
      </c>
      <c r="M24" s="8" t="s">
        <v>101</v>
      </c>
      <c r="N24" s="1" t="s">
        <v>102</v>
      </c>
      <c r="O24" s="7" t="str">
        <f>HYPERLINK("https://my.zakupki.prom.ua/cabinet/purchases/state_purchase/view/32194748")</f>
        <v>https://my.zakupki.prom.ua/cabinet/purchases/state_purchase/view/32194748</v>
      </c>
      <c r="P24" s="1" t="s">
        <v>26</v>
      </c>
      <c r="Q24" s="1" t="s">
        <v>103</v>
      </c>
      <c r="R24" s="6">
        <v>16600</v>
      </c>
      <c r="S24" s="1" t="s">
        <v>28</v>
      </c>
      <c r="T24" s="1" t="s">
        <v>29</v>
      </c>
    </row>
    <row r="25" spans="1:20" ht="50.25">
      <c r="A25" s="4">
        <v>22</v>
      </c>
      <c r="B25" s="1" t="s">
        <v>104</v>
      </c>
      <c r="C25" s="10" t="s">
        <v>105</v>
      </c>
      <c r="D25" s="10" t="s">
        <v>106</v>
      </c>
      <c r="E25" s="8" t="s">
        <v>23</v>
      </c>
      <c r="F25" s="5">
        <v>44526</v>
      </c>
      <c r="G25" s="5">
        <v>44526</v>
      </c>
      <c r="H25" s="6">
        <v>1</v>
      </c>
      <c r="I25" s="6">
        <v>45000</v>
      </c>
      <c r="J25" s="6">
        <v>45000</v>
      </c>
      <c r="K25" s="6">
        <v>45000</v>
      </c>
      <c r="L25" s="6">
        <v>45000</v>
      </c>
      <c r="M25" s="8" t="s">
        <v>107</v>
      </c>
      <c r="N25" s="1" t="s">
        <v>108</v>
      </c>
      <c r="O25" s="7" t="str">
        <f>HYPERLINK("https://my.zakupki.prom.ua/cabinet/purchases/state_purchase/view/32304815")</f>
        <v>https://my.zakupki.prom.ua/cabinet/purchases/state_purchase/view/32304815</v>
      </c>
      <c r="P25" s="1" t="s">
        <v>26</v>
      </c>
      <c r="Q25" s="1" t="s">
        <v>109</v>
      </c>
      <c r="R25" s="6">
        <v>45000</v>
      </c>
      <c r="S25" s="1" t="s">
        <v>28</v>
      </c>
      <c r="T25" s="1" t="s">
        <v>29</v>
      </c>
    </row>
    <row r="26" spans="1:20" ht="45.75">
      <c r="A26" s="4">
        <v>23</v>
      </c>
      <c r="B26" s="1" t="s">
        <v>110</v>
      </c>
      <c r="C26" s="10" t="s">
        <v>111</v>
      </c>
      <c r="D26" s="10" t="s">
        <v>112</v>
      </c>
      <c r="E26" s="8" t="s">
        <v>23</v>
      </c>
      <c r="F26" s="5">
        <v>44529</v>
      </c>
      <c r="G26" s="5">
        <v>44529</v>
      </c>
      <c r="H26" s="6">
        <v>17</v>
      </c>
      <c r="I26" s="6">
        <v>11490</v>
      </c>
      <c r="J26" s="6">
        <v>675.8823529411765</v>
      </c>
      <c r="K26" s="6">
        <v>11490</v>
      </c>
      <c r="L26" s="6">
        <v>675.8823529411765</v>
      </c>
      <c r="M26" s="8" t="s">
        <v>39</v>
      </c>
      <c r="N26" s="1" t="s">
        <v>40</v>
      </c>
      <c r="O26" s="7" t="str">
        <f>HYPERLINK("https://my.zakupki.prom.ua/cabinet/purchases/state_purchase/view/32363389")</f>
        <v>https://my.zakupki.prom.ua/cabinet/purchases/state_purchase/view/32363389</v>
      </c>
      <c r="P26" s="1" t="s">
        <v>26</v>
      </c>
      <c r="Q26" s="1" t="s">
        <v>113</v>
      </c>
      <c r="R26" s="6">
        <v>11490</v>
      </c>
      <c r="S26" s="1" t="s">
        <v>28</v>
      </c>
      <c r="T26" s="1" t="s">
        <v>29</v>
      </c>
    </row>
    <row r="27" spans="1:20" ht="60">
      <c r="A27" s="4">
        <v>24</v>
      </c>
      <c r="B27" s="1" t="s">
        <v>114</v>
      </c>
      <c r="C27" s="10" t="s">
        <v>115</v>
      </c>
      <c r="D27" s="10" t="s">
        <v>100</v>
      </c>
      <c r="E27" s="8" t="s">
        <v>23</v>
      </c>
      <c r="F27" s="5">
        <v>44534</v>
      </c>
      <c r="G27" s="5">
        <v>44534</v>
      </c>
      <c r="H27" s="6">
        <v>5</v>
      </c>
      <c r="I27" s="6">
        <v>25000</v>
      </c>
      <c r="J27" s="6">
        <v>5000</v>
      </c>
      <c r="K27" s="6">
        <v>25000</v>
      </c>
      <c r="L27" s="6">
        <v>5000</v>
      </c>
      <c r="M27" s="8" t="s">
        <v>116</v>
      </c>
      <c r="N27" s="1" t="s">
        <v>117</v>
      </c>
      <c r="O27" s="7" t="str">
        <f>HYPERLINK("https://my.zakupki.prom.ua/cabinet/purchases/state_purchase/view/32588142")</f>
        <v>https://my.zakupki.prom.ua/cabinet/purchases/state_purchase/view/32588142</v>
      </c>
      <c r="P27" s="1" t="s">
        <v>26</v>
      </c>
      <c r="Q27" s="1" t="s">
        <v>118</v>
      </c>
      <c r="R27" s="6">
        <v>25000</v>
      </c>
      <c r="S27" s="1" t="s">
        <v>28</v>
      </c>
      <c r="T27" s="1" t="s">
        <v>29</v>
      </c>
    </row>
    <row r="28" spans="1:20" ht="45.75">
      <c r="A28" s="4">
        <v>25</v>
      </c>
      <c r="B28" s="1" t="s">
        <v>119</v>
      </c>
      <c r="C28" s="10" t="s">
        <v>120</v>
      </c>
      <c r="D28" s="10" t="s">
        <v>112</v>
      </c>
      <c r="E28" s="8" t="s">
        <v>23</v>
      </c>
      <c r="F28" s="5">
        <v>44537</v>
      </c>
      <c r="G28" s="5">
        <v>44537</v>
      </c>
      <c r="H28" s="6">
        <v>17</v>
      </c>
      <c r="I28" s="6">
        <v>9655</v>
      </c>
      <c r="J28" s="6">
        <v>567.9411764705883</v>
      </c>
      <c r="K28" s="6">
        <v>9655</v>
      </c>
      <c r="L28" s="6">
        <v>567.9411764705883</v>
      </c>
      <c r="M28" s="8" t="s">
        <v>39</v>
      </c>
      <c r="N28" s="1" t="s">
        <v>40</v>
      </c>
      <c r="O28" s="7" t="str">
        <f>HYPERLINK("https://my.zakupki.prom.ua/cabinet/purchases/state_purchase/view/32720481")</f>
        <v>https://my.zakupki.prom.ua/cabinet/purchases/state_purchase/view/32720481</v>
      </c>
      <c r="P28" s="1" t="s">
        <v>26</v>
      </c>
      <c r="Q28" s="1" t="s">
        <v>121</v>
      </c>
      <c r="R28" s="6">
        <v>9655</v>
      </c>
      <c r="S28" s="1" t="s">
        <v>28</v>
      </c>
      <c r="T28" s="1" t="s">
        <v>29</v>
      </c>
    </row>
    <row r="29" spans="1:20" ht="45.75">
      <c r="A29" s="4">
        <v>26</v>
      </c>
      <c r="B29" s="1" t="s">
        <v>122</v>
      </c>
      <c r="C29" s="10" t="s">
        <v>123</v>
      </c>
      <c r="D29" s="10" t="s">
        <v>112</v>
      </c>
      <c r="E29" s="8" t="s">
        <v>23</v>
      </c>
      <c r="F29" s="5">
        <v>44537</v>
      </c>
      <c r="G29" s="5">
        <v>44537</v>
      </c>
      <c r="H29" s="6">
        <v>17</v>
      </c>
      <c r="I29" s="6">
        <v>10045.5</v>
      </c>
      <c r="J29" s="6">
        <v>590.9117647058823</v>
      </c>
      <c r="K29" s="6">
        <v>10045.5</v>
      </c>
      <c r="L29" s="6">
        <v>590.9117647058823</v>
      </c>
      <c r="M29" s="8" t="s">
        <v>39</v>
      </c>
      <c r="N29" s="1" t="s">
        <v>40</v>
      </c>
      <c r="O29" s="7" t="str">
        <f>HYPERLINK("https://my.zakupki.prom.ua/cabinet/purchases/state_purchase/view/32721512")</f>
        <v>https://my.zakupki.prom.ua/cabinet/purchases/state_purchase/view/32721512</v>
      </c>
      <c r="P29" s="1" t="s">
        <v>26</v>
      </c>
      <c r="Q29" s="1" t="s">
        <v>124</v>
      </c>
      <c r="R29" s="6">
        <v>10045.5</v>
      </c>
      <c r="S29" s="1" t="s">
        <v>28</v>
      </c>
      <c r="T29" s="1" t="s">
        <v>125</v>
      </c>
    </row>
    <row r="30" spans="1:20" ht="50.25">
      <c r="A30" s="4">
        <v>27</v>
      </c>
      <c r="B30" s="1" t="s">
        <v>126</v>
      </c>
      <c r="C30" s="10" t="s">
        <v>127</v>
      </c>
      <c r="D30" s="10" t="s">
        <v>22</v>
      </c>
      <c r="E30" s="8" t="s">
        <v>23</v>
      </c>
      <c r="F30" s="5">
        <v>44537</v>
      </c>
      <c r="G30" s="5">
        <v>44537</v>
      </c>
      <c r="H30" s="6">
        <v>156</v>
      </c>
      <c r="I30" s="6">
        <v>2772.12</v>
      </c>
      <c r="J30" s="6">
        <v>17.77</v>
      </c>
      <c r="K30" s="6">
        <v>2772.12</v>
      </c>
      <c r="L30" s="6">
        <v>17.77</v>
      </c>
      <c r="M30" s="8" t="s">
        <v>24</v>
      </c>
      <c r="N30" s="1" t="s">
        <v>25</v>
      </c>
      <c r="O30" s="7" t="str">
        <f>HYPERLINK("https://my.zakupki.prom.ua/cabinet/purchases/state_purchase/view/32725052")</f>
        <v>https://my.zakupki.prom.ua/cabinet/purchases/state_purchase/view/32725052</v>
      </c>
      <c r="P30" s="1" t="s">
        <v>26</v>
      </c>
      <c r="Q30" s="1" t="s">
        <v>128</v>
      </c>
      <c r="R30" s="6">
        <v>2772.12</v>
      </c>
      <c r="S30" s="1" t="s">
        <v>28</v>
      </c>
      <c r="T30" s="1" t="s">
        <v>29</v>
      </c>
    </row>
    <row r="31" spans="1:20" ht="50.25">
      <c r="A31" s="4">
        <v>28</v>
      </c>
      <c r="B31" s="1" t="s">
        <v>129</v>
      </c>
      <c r="C31" s="10" t="s">
        <v>130</v>
      </c>
      <c r="D31" s="10" t="s">
        <v>131</v>
      </c>
      <c r="E31" s="8" t="s">
        <v>23</v>
      </c>
      <c r="F31" s="5">
        <v>44537</v>
      </c>
      <c r="G31" s="5">
        <v>44537</v>
      </c>
      <c r="H31" s="6">
        <v>507</v>
      </c>
      <c r="I31" s="6">
        <v>24996.65</v>
      </c>
      <c r="J31" s="6">
        <v>49.30305719921105</v>
      </c>
      <c r="K31" s="6">
        <v>24996.65</v>
      </c>
      <c r="L31" s="6">
        <v>49.30305719921105</v>
      </c>
      <c r="M31" s="8" t="s">
        <v>132</v>
      </c>
      <c r="N31" s="1" t="s">
        <v>133</v>
      </c>
      <c r="O31" s="7" t="str">
        <f>HYPERLINK("https://my.zakupki.prom.ua/cabinet/purchases/state_purchase/view/32727081")</f>
        <v>https://my.zakupki.prom.ua/cabinet/purchases/state_purchase/view/32727081</v>
      </c>
      <c r="P31" s="1" t="s">
        <v>26</v>
      </c>
      <c r="Q31" s="1" t="s">
        <v>134</v>
      </c>
      <c r="R31" s="6">
        <v>24996.65</v>
      </c>
      <c r="S31" s="1" t="s">
        <v>28</v>
      </c>
      <c r="T31" s="1" t="s">
        <v>29</v>
      </c>
    </row>
    <row r="32" spans="1:20" ht="50.25">
      <c r="A32" s="4">
        <v>29</v>
      </c>
      <c r="B32" s="1" t="s">
        <v>135</v>
      </c>
      <c r="C32" s="10" t="s">
        <v>136</v>
      </c>
      <c r="D32" s="10" t="s">
        <v>137</v>
      </c>
      <c r="E32" s="8" t="s">
        <v>23</v>
      </c>
      <c r="F32" s="5">
        <v>44538</v>
      </c>
      <c r="G32" s="5">
        <v>44538</v>
      </c>
      <c r="H32" s="6">
        <v>1</v>
      </c>
      <c r="I32" s="6">
        <v>2554.52</v>
      </c>
      <c r="J32" s="6">
        <v>2554.52</v>
      </c>
      <c r="K32" s="6">
        <v>2554.52</v>
      </c>
      <c r="L32" s="6">
        <v>2554.52</v>
      </c>
      <c r="M32" s="8" t="s">
        <v>138</v>
      </c>
      <c r="N32" s="1" t="s">
        <v>139</v>
      </c>
      <c r="O32" s="7" t="str">
        <f>HYPERLINK("https://my.zakupki.prom.ua/cabinet/purchases/state_purchase/view/32797997")</f>
        <v>https://my.zakupki.prom.ua/cabinet/purchases/state_purchase/view/32797997</v>
      </c>
      <c r="P32" s="1" t="s">
        <v>26</v>
      </c>
      <c r="Q32" s="1" t="s">
        <v>140</v>
      </c>
      <c r="R32" s="6">
        <v>2554.52</v>
      </c>
      <c r="S32" s="1" t="s">
        <v>28</v>
      </c>
      <c r="T32" s="1" t="s">
        <v>29</v>
      </c>
    </row>
    <row r="33" spans="1:20" ht="60">
      <c r="A33" s="4">
        <v>30</v>
      </c>
      <c r="B33" s="1" t="s">
        <v>141</v>
      </c>
      <c r="C33" s="10" t="s">
        <v>142</v>
      </c>
      <c r="D33" s="10" t="s">
        <v>143</v>
      </c>
      <c r="E33" s="8" t="s">
        <v>23</v>
      </c>
      <c r="F33" s="5">
        <v>44542</v>
      </c>
      <c r="G33" s="5">
        <v>44542</v>
      </c>
      <c r="H33" s="6">
        <v>139</v>
      </c>
      <c r="I33" s="6">
        <v>5647</v>
      </c>
      <c r="J33" s="6">
        <v>40.62589928057554</v>
      </c>
      <c r="K33" s="6">
        <v>5647</v>
      </c>
      <c r="L33" s="6">
        <v>40.62589928057554</v>
      </c>
      <c r="M33" s="8" t="s">
        <v>144</v>
      </c>
      <c r="N33" s="1" t="s">
        <v>145</v>
      </c>
      <c r="O33" s="7" t="str">
        <f>HYPERLINK("https://my.zakupki.prom.ua/cabinet/purchases/state_purchase/view/32954394")</f>
        <v>https://my.zakupki.prom.ua/cabinet/purchases/state_purchase/view/32954394</v>
      </c>
      <c r="P33" s="1" t="s">
        <v>26</v>
      </c>
      <c r="Q33" s="1" t="s">
        <v>146</v>
      </c>
      <c r="R33" s="6">
        <v>5647</v>
      </c>
      <c r="S33" s="1" t="s">
        <v>28</v>
      </c>
      <c r="T33" s="1" t="s">
        <v>29</v>
      </c>
    </row>
    <row r="34" spans="1:20" ht="50.25">
      <c r="A34" s="4">
        <v>31</v>
      </c>
      <c r="B34" s="1" t="s">
        <v>147</v>
      </c>
      <c r="C34" s="10" t="s">
        <v>148</v>
      </c>
      <c r="D34" s="10" t="s">
        <v>149</v>
      </c>
      <c r="E34" s="8" t="s">
        <v>23</v>
      </c>
      <c r="F34" s="5">
        <v>44542</v>
      </c>
      <c r="G34" s="5">
        <v>44542</v>
      </c>
      <c r="H34" s="6">
        <v>109</v>
      </c>
      <c r="I34" s="6">
        <v>6545.89</v>
      </c>
      <c r="J34" s="6">
        <v>60.0540366972477</v>
      </c>
      <c r="K34" s="6">
        <v>6545.89</v>
      </c>
      <c r="L34" s="6">
        <v>60.0540366972477</v>
      </c>
      <c r="M34" s="8" t="s">
        <v>144</v>
      </c>
      <c r="N34" s="1" t="s">
        <v>145</v>
      </c>
      <c r="O34" s="7" t="str">
        <f>HYPERLINK("https://my.zakupki.prom.ua/cabinet/purchases/state_purchase/view/32954615")</f>
        <v>https://my.zakupki.prom.ua/cabinet/purchases/state_purchase/view/32954615</v>
      </c>
      <c r="P34" s="1" t="s">
        <v>26</v>
      </c>
      <c r="Q34" s="1" t="s">
        <v>150</v>
      </c>
      <c r="R34" s="6">
        <v>6545.89</v>
      </c>
      <c r="S34" s="1" t="s">
        <v>28</v>
      </c>
      <c r="T34" s="1" t="s">
        <v>29</v>
      </c>
    </row>
    <row r="35" spans="1:20" ht="50.25">
      <c r="A35" s="4">
        <v>32</v>
      </c>
      <c r="B35" s="1" t="s">
        <v>151</v>
      </c>
      <c r="C35" s="10" t="s">
        <v>152</v>
      </c>
      <c r="D35" s="10" t="s">
        <v>153</v>
      </c>
      <c r="E35" s="8" t="s">
        <v>23</v>
      </c>
      <c r="F35" s="5">
        <v>44542</v>
      </c>
      <c r="G35" s="5">
        <v>44542</v>
      </c>
      <c r="H35" s="6">
        <v>695</v>
      </c>
      <c r="I35" s="6">
        <v>2803.15</v>
      </c>
      <c r="J35" s="6">
        <v>4.0333093525179855</v>
      </c>
      <c r="K35" s="6">
        <v>2803.15</v>
      </c>
      <c r="L35" s="6">
        <v>4.0333093525179855</v>
      </c>
      <c r="M35" s="8" t="s">
        <v>144</v>
      </c>
      <c r="N35" s="1" t="s">
        <v>145</v>
      </c>
      <c r="O35" s="7" t="str">
        <f>HYPERLINK("https://my.zakupki.prom.ua/cabinet/purchases/state_purchase/view/32954809")</f>
        <v>https://my.zakupki.prom.ua/cabinet/purchases/state_purchase/view/32954809</v>
      </c>
      <c r="P35" s="1" t="s">
        <v>26</v>
      </c>
      <c r="Q35" s="1" t="s">
        <v>154</v>
      </c>
      <c r="R35" s="6">
        <v>2803.15</v>
      </c>
      <c r="S35" s="1" t="s">
        <v>28</v>
      </c>
      <c r="T35" s="1" t="s">
        <v>29</v>
      </c>
    </row>
    <row r="36" spans="1:20" ht="60">
      <c r="A36" s="4">
        <v>33</v>
      </c>
      <c r="B36" s="1" t="s">
        <v>155</v>
      </c>
      <c r="C36" s="10" t="s">
        <v>156</v>
      </c>
      <c r="D36" s="10" t="s">
        <v>157</v>
      </c>
      <c r="E36" s="8" t="s">
        <v>23</v>
      </c>
      <c r="F36" s="5">
        <v>44542</v>
      </c>
      <c r="G36" s="5">
        <v>44542</v>
      </c>
      <c r="H36" s="6">
        <v>124</v>
      </c>
      <c r="I36" s="6">
        <v>3555.12</v>
      </c>
      <c r="J36" s="6">
        <v>28.670322580645163</v>
      </c>
      <c r="K36" s="6">
        <v>3555.12</v>
      </c>
      <c r="L36" s="6">
        <v>28.670322580645163</v>
      </c>
      <c r="M36" s="8" t="s">
        <v>158</v>
      </c>
      <c r="N36" s="1" t="s">
        <v>159</v>
      </c>
      <c r="O36" s="7" t="str">
        <f>HYPERLINK("https://my.zakupki.prom.ua/cabinet/purchases/state_purchase/view/32954994")</f>
        <v>https://my.zakupki.prom.ua/cabinet/purchases/state_purchase/view/32954994</v>
      </c>
      <c r="P36" s="1" t="s">
        <v>26</v>
      </c>
      <c r="Q36" s="1" t="s">
        <v>160</v>
      </c>
      <c r="R36" s="6">
        <v>3555.12</v>
      </c>
      <c r="S36" s="1" t="s">
        <v>28</v>
      </c>
      <c r="T36" s="1" t="s">
        <v>29</v>
      </c>
    </row>
    <row r="37" spans="1:20" ht="45.75">
      <c r="A37" s="4">
        <v>34</v>
      </c>
      <c r="B37" s="1" t="s">
        <v>161</v>
      </c>
      <c r="C37" s="10" t="s">
        <v>162</v>
      </c>
      <c r="D37" s="10" t="s">
        <v>112</v>
      </c>
      <c r="E37" s="8" t="s">
        <v>23</v>
      </c>
      <c r="F37" s="5">
        <v>44543</v>
      </c>
      <c r="G37" s="5">
        <v>44543</v>
      </c>
      <c r="H37" s="6">
        <v>17</v>
      </c>
      <c r="I37" s="6">
        <v>2040</v>
      </c>
      <c r="J37" s="6">
        <v>120</v>
      </c>
      <c r="K37" s="6">
        <v>2040</v>
      </c>
      <c r="L37" s="6">
        <v>120</v>
      </c>
      <c r="M37" s="8" t="s">
        <v>39</v>
      </c>
      <c r="N37" s="1" t="s">
        <v>40</v>
      </c>
      <c r="O37" s="7" t="str">
        <f>HYPERLINK("https://my.zakupki.prom.ua/cabinet/purchases/state_purchase/view/32976791")</f>
        <v>https://my.zakupki.prom.ua/cabinet/purchases/state_purchase/view/32976791</v>
      </c>
      <c r="P37" s="1" t="s">
        <v>26</v>
      </c>
      <c r="Q37" s="1" t="s">
        <v>163</v>
      </c>
      <c r="R37" s="6">
        <v>2040</v>
      </c>
      <c r="S37" s="1" t="s">
        <v>28</v>
      </c>
      <c r="T37" s="1" t="s">
        <v>125</v>
      </c>
    </row>
    <row r="38" spans="1:20" ht="45.75">
      <c r="A38" s="4">
        <v>35</v>
      </c>
      <c r="B38" s="1" t="s">
        <v>164</v>
      </c>
      <c r="C38" s="10" t="s">
        <v>165</v>
      </c>
      <c r="D38" s="10" t="s">
        <v>112</v>
      </c>
      <c r="E38" s="8" t="s">
        <v>23</v>
      </c>
      <c r="F38" s="5">
        <v>44550</v>
      </c>
      <c r="G38" s="5">
        <v>44550</v>
      </c>
      <c r="H38" s="6">
        <v>17</v>
      </c>
      <c r="I38" s="6">
        <v>10090</v>
      </c>
      <c r="J38" s="6">
        <v>593.5294117647059</v>
      </c>
      <c r="K38" s="6">
        <v>10090</v>
      </c>
      <c r="L38" s="6">
        <v>593.5294117647059</v>
      </c>
      <c r="M38" s="8" t="s">
        <v>39</v>
      </c>
      <c r="N38" s="1" t="s">
        <v>40</v>
      </c>
      <c r="O38" s="7" t="str">
        <f>HYPERLINK("https://my.zakupki.prom.ua/cabinet/purchases/state_purchase/view/33386052")</f>
        <v>https://my.zakupki.prom.ua/cabinet/purchases/state_purchase/view/33386052</v>
      </c>
      <c r="P38" s="1" t="s">
        <v>26</v>
      </c>
      <c r="Q38" s="1" t="s">
        <v>166</v>
      </c>
      <c r="R38" s="6">
        <v>10090</v>
      </c>
      <c r="S38" s="1" t="s">
        <v>28</v>
      </c>
      <c r="T38" s="1" t="s">
        <v>29</v>
      </c>
    </row>
    <row r="39" ht="12">
      <c r="A39" s="1" t="s">
        <v>167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</cp:lastModifiedBy>
  <dcterms:modified xsi:type="dcterms:W3CDTF">2022-01-18T13:54:53Z</dcterms:modified>
  <cp:category/>
  <cp:version/>
  <cp:contentType/>
  <cp:contentStatus/>
</cp:coreProperties>
</file>