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4240" windowHeight="13140"/>
  </bookViews>
  <sheets>
    <sheet name="Sheet" sheetId="1" r:id="rId1"/>
  </sheets>
  <definedNames>
    <definedName name="_xlnm._FilterDatabase" localSheetId="0" hidden="1">Sheet!$A$4:$P$42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</calcChain>
</file>

<file path=xl/sharedStrings.xml><?xml version="1.0" encoding="utf-8"?>
<sst xmlns="http://schemas.openxmlformats.org/spreadsheetml/2006/main" count="399" uniqueCount="225">
  <si>
    <t>00191951</t>
  </si>
  <si>
    <t>00777</t>
  </si>
  <si>
    <t>02bcde1fcf064a5a9b8a1a2e8963a908</t>
  </si>
  <si>
    <t>0e5898b6bdcf4079a799373e9a99c4e1</t>
  </si>
  <si>
    <t>0f447f07c8414f66bc48dd2945257287</t>
  </si>
  <si>
    <t>1/01/18</t>
  </si>
  <si>
    <t>10/03/18</t>
  </si>
  <si>
    <t>12/05/18</t>
  </si>
  <si>
    <t>14/05/18</t>
  </si>
  <si>
    <t>157940d0245a4a07b3df6262762e8aff</t>
  </si>
  <si>
    <t>15c3ba9b22d841fb8f9ded0422598752</t>
  </si>
  <si>
    <t>16/05/18</t>
  </si>
  <si>
    <t>18/06/18</t>
  </si>
  <si>
    <t>180502</t>
  </si>
  <si>
    <t>18230000-0 Верхній одяг різний</t>
  </si>
  <si>
    <t>19/06/18</t>
  </si>
  <si>
    <t>19143995</t>
  </si>
  <si>
    <t>19781130803f4739b1cf67f10f47c197</t>
  </si>
  <si>
    <t>20/06/18</t>
  </si>
  <si>
    <t>2041/2510-18/П</t>
  </si>
  <si>
    <t>21/06/18</t>
  </si>
  <si>
    <t>2165600389</t>
  </si>
  <si>
    <t>219</t>
  </si>
  <si>
    <t>22993300-0 Термографічні папір або картон</t>
  </si>
  <si>
    <t>230e4098987b43cb887ca6192f294f87</t>
  </si>
  <si>
    <t>24/07/18</t>
  </si>
  <si>
    <t>2421/2911-18/М</t>
  </si>
  <si>
    <t>25/07/18</t>
  </si>
  <si>
    <t>25021641</t>
  </si>
  <si>
    <t>25536121</t>
  </si>
  <si>
    <t>26/07/18</t>
  </si>
  <si>
    <t>28/07/18</t>
  </si>
  <si>
    <t>2842000013</t>
  </si>
  <si>
    <t>2906311395</t>
  </si>
  <si>
    <t>2a3d16af23a4486db1a0105b73b42688</t>
  </si>
  <si>
    <t>2aa6a684c8764c14ab19aaef2bd67d99</t>
  </si>
  <si>
    <t>30/08/18</t>
  </si>
  <si>
    <t>30192153-8 Штампи</t>
  </si>
  <si>
    <t>30192700-8 Канцелярські товари</t>
  </si>
  <si>
    <t>30197630-1 Папір для друку</t>
  </si>
  <si>
    <t>30199200-2 Конверти, поштові листівки та неілюстровані поштові листівки</t>
  </si>
  <si>
    <t>30200000-1 Комп’ютерне обладнання та приладдя</t>
  </si>
  <si>
    <t>30236000-2 Комп’ютерне обладнання різне</t>
  </si>
  <si>
    <t>3059825834</t>
  </si>
  <si>
    <t>31/08/18</t>
  </si>
  <si>
    <t>31500000-1 Освітлювальне обладнання та електричні лампи</t>
  </si>
  <si>
    <t>3150017593</t>
  </si>
  <si>
    <t>31625300-6 Системи охоронної сигналізації</t>
  </si>
  <si>
    <t>31682000-0 Електричне приладдя</t>
  </si>
  <si>
    <t>31710000-6 Електронне обладнання</t>
  </si>
  <si>
    <t>32/08/18</t>
  </si>
  <si>
    <t>3204709457</t>
  </si>
  <si>
    <t>3208603621</t>
  </si>
  <si>
    <t>32348248</t>
  </si>
  <si>
    <t>32552410-4 Модеми</t>
  </si>
  <si>
    <t>32565288</t>
  </si>
  <si>
    <t>32701799</t>
  </si>
  <si>
    <t>3271917579</t>
  </si>
  <si>
    <t>3285-С-А</t>
  </si>
  <si>
    <t>33564552</t>
  </si>
  <si>
    <t>34364696</t>
  </si>
  <si>
    <t>34588401</t>
  </si>
  <si>
    <t>34774188</t>
  </si>
  <si>
    <t>35268595</t>
  </si>
  <si>
    <t>3551502832</t>
  </si>
  <si>
    <t>37356947</t>
  </si>
  <si>
    <t>37619243</t>
  </si>
  <si>
    <t>39112000-0 Стільці</t>
  </si>
  <si>
    <t>39130000-2 Офісні меблі</t>
  </si>
  <si>
    <t>39289870</t>
  </si>
  <si>
    <t>39682689</t>
  </si>
  <si>
    <t>39710000-2 Електричні побутові прилади</t>
  </si>
  <si>
    <t>39717200-3 Кондиціонери</t>
  </si>
  <si>
    <t>3cb91072c7f541d6b581259fd93ab541</t>
  </si>
  <si>
    <t>40750285</t>
  </si>
  <si>
    <t>41833367</t>
  </si>
  <si>
    <t>45/11/2018</t>
  </si>
  <si>
    <t>45312200-9 Встановлення систем охоронної сигналізації</t>
  </si>
  <si>
    <t>46/11/2018</t>
  </si>
  <si>
    <t>47cf8fb63ba74bcf8c7fd3b243a651f3</t>
  </si>
  <si>
    <t>481</t>
  </si>
  <si>
    <t>49/11/2018</t>
  </si>
  <si>
    <t>49b62127225546c2a3481a6168f4de25</t>
  </si>
  <si>
    <t>50310000-1 Технічне обслуговування і ремонт офісної техніки</t>
  </si>
  <si>
    <t>50313000-2 Технічне обслуговування і ремонт копіювально-розмножувальної техніки</t>
  </si>
  <si>
    <t>51/11/2018</t>
  </si>
  <si>
    <t>51700000-9 Послуги зі встановлення протипожежного устаткування</t>
  </si>
  <si>
    <t>52/11/2018</t>
  </si>
  <si>
    <t>5256d5e5d386462cbf11460fa62cbe0c</t>
  </si>
  <si>
    <t>53/11/2018</t>
  </si>
  <si>
    <t>56/11/2018</t>
  </si>
  <si>
    <t>612</t>
  </si>
  <si>
    <t>631f58c1a9f048c6b97b47d65273854f</t>
  </si>
  <si>
    <t>64210000-1 Послуги телефонного зв’язку та передачі даних</t>
  </si>
  <si>
    <t>6ba4fbaa02ad4d65a0ceae56b7aa5a52</t>
  </si>
  <si>
    <t>7/03/18</t>
  </si>
  <si>
    <t>715d3a942a7b43cd8c80261ce75559c2</t>
  </si>
  <si>
    <t>72200000-7 Послуги з програмування та консультаційні послуги з питань програмного забезпечення</t>
  </si>
  <si>
    <t>72210000-0 Послуги з розробки пакетів програмного забезпечення</t>
  </si>
  <si>
    <t>72212000-4 Послуги з розробки прикладного програмного забезпечення</t>
  </si>
  <si>
    <t>72250000-2 Послуги, пов’язані із системами та підтримкою</t>
  </si>
  <si>
    <t>72260000-5 Послуги, пов’язані з програмним забезпеченням</t>
  </si>
  <si>
    <t>72400000-4 Інтернет-послуги</t>
  </si>
  <si>
    <t>72410000-7 Послуги провайдерів</t>
  </si>
  <si>
    <t>7513b9eff4f740d08ad8798b5396ceb3</t>
  </si>
  <si>
    <t>78c1af908633429b86b80459ba763683</t>
  </si>
  <si>
    <t>7c2f42f27f9348cbbbcabe6ad4395daa</t>
  </si>
  <si>
    <t>8/03/18</t>
  </si>
  <si>
    <t>841a3580327c44ae80e4ea262083d046</t>
  </si>
  <si>
    <t>893e758e640148dea5c8fb0390d58214</t>
  </si>
  <si>
    <t>8b7c3a116f8e476e96e2f7f25dea5d38</t>
  </si>
  <si>
    <t>8ee4cc48a2bd4630995871c46bf55497</t>
  </si>
  <si>
    <t>9/03/18</t>
  </si>
  <si>
    <t>91625246f43141e0b44a51af102fe239</t>
  </si>
  <si>
    <t>9820deaecc1c4aa2bddf8e9b06894ba5</t>
  </si>
  <si>
    <t>99778e4bc4fd412b9736a3bc0ca49725</t>
  </si>
  <si>
    <t>Cистема «Електронна система розподілу відвідувачів з монтажем»</t>
  </si>
  <si>
    <t>ID контракту</t>
  </si>
  <si>
    <t>ad88435777d14f08b39b21cc2ce98a1d</t>
  </si>
  <si>
    <t>b70e7427768a4f9eb2c5dd03ad65f248</t>
  </si>
  <si>
    <t>b85a8db032be4b1490614d9c4a51f0a8</t>
  </si>
  <si>
    <t>c7d3f7329a854c4e9a15a8d13ca1708c</t>
  </si>
  <si>
    <t>c90265fd86644ff0992af6f3b4158efa</t>
  </si>
  <si>
    <t>d59afa79ce1e48a6b6eb36ef82d08cb8</t>
  </si>
  <si>
    <t>dc2394ebb85144968922f2721d57e903</t>
  </si>
  <si>
    <t>dc4511edaf63495db474990aef9fb1bf</t>
  </si>
  <si>
    <t>de4245039aa74b7d9084cae1c385af5b</t>
  </si>
  <si>
    <t>e89a429041884cd7832d3dca1be2d1b6</t>
  </si>
  <si>
    <t>e9bf7c9c416641f7893068d5d1588cf5</t>
  </si>
  <si>
    <t>ee3dc339434b467296f396b77d5cd49f</t>
  </si>
  <si>
    <t>report-feedback@zakupivli.pro</t>
  </si>
  <si>
    <t>ЄДРПОУ переможця</t>
  </si>
  <si>
    <t>ІНСАЙТ</t>
  </si>
  <si>
    <t>ІНСТИТУТ РОЗРОБКИ ІНФОРМАЦІЙНИХ СИСТЕМ</t>
  </si>
  <si>
    <t>ІНТЕСИС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</si>
  <si>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</si>
  <si>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</si>
  <si>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</si>
  <si>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Інтернет-послуги</t>
  </si>
  <si>
    <t>Багатофункціональний пристрій ; Картридж</t>
  </si>
  <si>
    <t>Багатофункціональний пристрій ; Картридж; Персональний комп’ютер у складі: (системний блок з програмним забезпеченням, монітор, клавіатура, маніпулятор «миша»)</t>
  </si>
  <si>
    <t>Багатофункціональний пристрій, додатковий картридж, персональний комп’ютер у складі: (системний блок з програмним забезпеченням, монітор, клавіатура, маніпулятор «миша»)</t>
  </si>
  <si>
    <t>Багатофункціональний пристрій, картридж.</t>
  </si>
  <si>
    <t>ВИРОБНИЧО-КОМЕРЦІЙНЕ ПІДПРИЄМСТВО "ВСЕСВІТ</t>
  </si>
  <si>
    <t>Відкриті торги</t>
  </si>
  <si>
    <t>ДІДЖИТЕЛ</t>
  </si>
  <si>
    <t>ДЕРЖАВНЕ ПІДПРИЄМСТВО "УКРАЇНСЬКІ СПЕЦІАЛЬНІ СИСТЕМИ"</t>
  </si>
  <si>
    <t>ДЯТЛЕНКО ОЛЬГА СЕРГІЇВНА</t>
  </si>
  <si>
    <t>Дата закінчення договору:</t>
  </si>
  <si>
    <t>Дата підписання договору:</t>
  </si>
  <si>
    <t>Державне підприємство ПСЗ "Промспецзв'язок"</t>
  </si>
  <si>
    <t>Закупівля без використання електронної системи</t>
  </si>
  <si>
    <t>Заправка та регенерация картриджів</t>
  </si>
  <si>
    <t xml:space="preserve">Захищений носій особистих ключів  </t>
  </si>
  <si>
    <t>Захищений носій особистих ключів "Електронний ключ"</t>
  </si>
  <si>
    <t>Звіт створено 8 лютого о 15:30 з використанням http://zakupivli.pro</t>
  </si>
  <si>
    <t>КАМЕНЩИКОВ ДЕНИС ОЛЕКСАНДРОВИЧ</t>
  </si>
  <si>
    <t>КОВТУН ДМИТРО СЕРГІЙОВИЧ</t>
  </si>
  <si>
    <t>КЮСОЛЮШНС</t>
  </si>
  <si>
    <t>Канцелярські товари</t>
  </si>
  <si>
    <t>Код CPV</t>
  </si>
  <si>
    <t>Конвектор електричний</t>
  </si>
  <si>
    <t>Конверти</t>
  </si>
  <si>
    <t>Кондиціонери з монтажем</t>
  </si>
  <si>
    <t>Мартинюк Андрій Михайлович</t>
  </si>
  <si>
    <t>Мережевий фільтр-подовжувач</t>
  </si>
  <si>
    <t>Модеми</t>
  </si>
  <si>
    <t>Немає лотів</t>
  </si>
  <si>
    <t>Новий Сервіс</t>
  </si>
  <si>
    <t>Номер договору</t>
  </si>
  <si>
    <t>Офісні лампи</t>
  </si>
  <si>
    <t>Офісні меблі (Архівні стелажі, офісні стелажі, шафи картотечні)</t>
  </si>
  <si>
    <t>ПП БМФ Бар'єр</t>
  </si>
  <si>
    <t>ПРИВАТНЕ АКЦІОНЕРНЕ ТОВАРИСТВО "НОВИЙ СТИЛЬ"</t>
  </si>
  <si>
    <t xml:space="preserve">Папір офісний формату А4  </t>
  </si>
  <si>
    <t>Переможець (назва)</t>
  </si>
  <si>
    <t>Послуга встановлення систем охоронної сигналізації</t>
  </si>
  <si>
    <t>Послуга з програмного супроводу системи розподілу відвідувачів</t>
  </si>
  <si>
    <t xml:space="preserve">Послуга з розробки та впровадження автоматизованої інформаційно-телекомунікаційної системи «Картка дніпрянина» </t>
  </si>
  <si>
    <t xml:space="preserve">Послуга щодо обслуговування обладнання системи розподілу відвідувачів </t>
  </si>
  <si>
    <t xml:space="preserve">Послуга із забезпечення технічного супроводу програмного модулю «Електронна картотека обліку зареєстрованих у житловому приміщенні/будинку осіб» та програмного модулю «Реєстр матеріалів технічної інвентаризації об’єктів нерухомого майна, що розташовані на території м. Дніпро», </t>
  </si>
  <si>
    <t>Послуга із розробки та розширення функціональності прикладного програмного забезпечення Департаменту адміністративних послуг та дозвільних процедур Дніпровської міської ради</t>
  </si>
  <si>
    <t>Послуги встановлення систем охоронної сигналізації</t>
  </si>
  <si>
    <t>Послуги з користування захищеним цифровим каналом</t>
  </si>
  <si>
    <t>Послуги з супроводу програмного продукту «Комплексний облік для бюджетних установ»</t>
  </si>
  <si>
    <t>Послуги зі встановлення протипожежного устаткування</t>
  </si>
  <si>
    <t>Послуги телефонного зв"язку та передічі даних</t>
  </si>
  <si>
    <t>Послугі телефонного зв"язку та передачі даних</t>
  </si>
  <si>
    <t>Предмет закупівлі</t>
  </si>
  <si>
    <t xml:space="preserve">Робочі станції для оформлення та видачі паспортів громадян України для виїзду за кордон та паспортів громадян України у формі картки </t>
  </si>
  <si>
    <t>Система охоронної сигналізації з монтажем</t>
  </si>
  <si>
    <t>Спрощена закупівля</t>
  </si>
  <si>
    <t>Статус договору</t>
  </si>
  <si>
    <t xml:space="preserve">Стрічка для банкоматів та постерміналів </t>
  </si>
  <si>
    <t>Стрічка для банкоматів та постерміналів (термопапір 80*120*25)</t>
  </si>
  <si>
    <t>Стрічка для банкоматів та постерміналів (термопапір 80*80*12)</t>
  </si>
  <si>
    <t>Сума договору</t>
  </si>
  <si>
    <t>ТОВ "КУНIЦА ТОРГОВЕЛЬНО-ВИРОБНИЧА ГРУПА ТОВАРИСТВО З ОБМЕЖЕНОЮ ВIДПОВIДАЛЬНIСТЮ"</t>
  </si>
  <si>
    <t>ТОВ Ведо</t>
  </si>
  <si>
    <t>ТОВ МЕТРОКОМ</t>
  </si>
  <si>
    <t>ТОВАРИСТВО З ОБМЕЖЕНОЮ ВІДПОВІДАЛЬНІСТЮ "ДБО СОФТ"</t>
  </si>
  <si>
    <t>ТОВАРИСТВО З ОБМЕЖЕНОЮ ВІДПОВІДАЛЬНІСТЮ ВИРОБНИЧА ФІРМА "СЕРВІС"</t>
  </si>
  <si>
    <t>ТОВАРИСТВО З ОБМЕЖЕНОЮ ВІДПОВІДАЛЬНІСТЮ ТОРГОВЕЛЬНО-ВИРОБНИЧА ГРУПА "КУНІЦА"</t>
  </si>
  <si>
    <t>Тип процедури</t>
  </si>
  <si>
    <t>УКРОТК</t>
  </si>
  <si>
    <t>Узагальнена назва закупівлі</t>
  </si>
  <si>
    <t>ФІЗИЧНА ОСОБА-ПІДПРИЄМЕЦЬ ГАЛКІНА ІРИНА ВОЛОДИМИРІВНА</t>
  </si>
  <si>
    <t>ФОП Гудков Олексій Михайлович</t>
  </si>
  <si>
    <t>ФОП КУНИЦЬКИЙ КОСТЯНТИН СЕРГІЙОВИЧ</t>
  </si>
  <si>
    <t>Фізична особа - підприємець Апіченок Олександр Миколайович</t>
  </si>
  <si>
    <t>Фірмовий одяг</t>
  </si>
  <si>
    <t>ХОЛДИНГ "ПОЖЕЖНА БЕЗПЕКА ТА НС</t>
  </si>
  <si>
    <t>Шкода Олексій Євгенійович</t>
  </si>
  <si>
    <t>Штампи</t>
  </si>
  <si>
    <t>Штампи, печатки</t>
  </si>
  <si>
    <t>Якщо ви маєте пропозицію чи побажання щодо покращення цього звіту, напишіть нам, будь ласка:</t>
  </si>
  <si>
    <t>закритий</t>
  </si>
  <si>
    <t>заправка та регенерація картриджів</t>
  </si>
  <si>
    <t>заправка та регенерація картріджів</t>
  </si>
  <si>
    <t>кондиціонери з монтажем</t>
  </si>
  <si>
    <t>система «Електронна система розподілу відвідувачів з монтажем»</t>
  </si>
  <si>
    <t>стільці</t>
  </si>
  <si>
    <t>№</t>
  </si>
  <si>
    <t>№11.50/18</t>
  </si>
  <si>
    <t>№5/02/18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</si>
</sst>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contracting_view/1413659" TargetMode="External"/><Relationship Id="rId18" Type="http://schemas.openxmlformats.org/officeDocument/2006/relationships/hyperlink" Target="https://my.zakupivli.pro/remote/dispatcher/state_purchase_view/6125572" TargetMode="External"/><Relationship Id="rId26" Type="http://schemas.openxmlformats.org/officeDocument/2006/relationships/hyperlink" Target="https://my.zakupivli.pro/remote/dispatcher/state_purchase_view/7466745" TargetMode="External"/><Relationship Id="rId39" Type="http://schemas.openxmlformats.org/officeDocument/2006/relationships/hyperlink" Target="https://my.zakupivli.pro/remote/dispatcher/state_contracting_view/1864514" TargetMode="External"/><Relationship Id="rId21" Type="http://schemas.openxmlformats.org/officeDocument/2006/relationships/hyperlink" Target="https://my.zakupivli.pro/remote/dispatcher/state_contracting_view/1716697" TargetMode="External"/><Relationship Id="rId34" Type="http://schemas.openxmlformats.org/officeDocument/2006/relationships/hyperlink" Target="https://my.zakupivli.pro/remote/dispatcher/state_purchase_view/8558612" TargetMode="External"/><Relationship Id="rId42" Type="http://schemas.openxmlformats.org/officeDocument/2006/relationships/hyperlink" Target="https://my.zakupivli.pro/remote/dispatcher/state_purchase_view/8457951" TargetMode="External"/><Relationship Id="rId47" Type="http://schemas.openxmlformats.org/officeDocument/2006/relationships/hyperlink" Target="https://my.zakupivli.pro/remote/dispatcher/state_contracting_view/1466284" TargetMode="External"/><Relationship Id="rId50" Type="http://schemas.openxmlformats.org/officeDocument/2006/relationships/hyperlink" Target="https://my.zakupivli.pro/remote/dispatcher/state_purchase_view/5194161" TargetMode="External"/><Relationship Id="rId55" Type="http://schemas.openxmlformats.org/officeDocument/2006/relationships/hyperlink" Target="https://my.zakupivli.pro/remote/dispatcher/state_contracting_view/1468486" TargetMode="External"/><Relationship Id="rId63" Type="http://schemas.openxmlformats.org/officeDocument/2006/relationships/hyperlink" Target="https://my.zakupivli.pro/remote/dispatcher/state_contracting_view/2163302" TargetMode="External"/><Relationship Id="rId68" Type="http://schemas.openxmlformats.org/officeDocument/2006/relationships/hyperlink" Target="https://my.zakupivli.pro/remote/dispatcher/state_purchase_view/6948163" TargetMode="External"/><Relationship Id="rId76" Type="http://schemas.openxmlformats.org/officeDocument/2006/relationships/hyperlink" Target="https://my.zakupivli.pro/remote/dispatcher/state_purchase_view/7538052" TargetMode="External"/><Relationship Id="rId7" Type="http://schemas.openxmlformats.org/officeDocument/2006/relationships/hyperlink" Target="https://my.zakupivli.pro/remote/dispatcher/state_contracting_view/1734092" TargetMode="External"/><Relationship Id="rId71" Type="http://schemas.openxmlformats.org/officeDocument/2006/relationships/hyperlink" Target="https://my.zakupivli.pro/remote/dispatcher/state_contracting_view/1401492" TargetMode="External"/><Relationship Id="rId2" Type="http://schemas.openxmlformats.org/officeDocument/2006/relationships/hyperlink" Target="https://my.zakupivli.pro/remote/dispatcher/state_purchase_view/6715551" TargetMode="External"/><Relationship Id="rId16" Type="http://schemas.openxmlformats.org/officeDocument/2006/relationships/hyperlink" Target="https://my.zakupivli.pro/remote/dispatcher/state_purchase_view/8303471" TargetMode="External"/><Relationship Id="rId29" Type="http://schemas.openxmlformats.org/officeDocument/2006/relationships/hyperlink" Target="https://my.zakupivli.pro/remote/dispatcher/state_contracting_view/1809738" TargetMode="External"/><Relationship Id="rId11" Type="http://schemas.openxmlformats.org/officeDocument/2006/relationships/hyperlink" Target="https://my.zakupivli.pro/remote/dispatcher/state_contracting_view/2135257" TargetMode="External"/><Relationship Id="rId24" Type="http://schemas.openxmlformats.org/officeDocument/2006/relationships/hyperlink" Target="https://my.zakupivli.pro/remote/dispatcher/state_purchase_view/7519251" TargetMode="External"/><Relationship Id="rId32" Type="http://schemas.openxmlformats.org/officeDocument/2006/relationships/hyperlink" Target="https://my.zakupivli.pro/remote/dispatcher/state_purchase_view/8558461" TargetMode="External"/><Relationship Id="rId37" Type="http://schemas.openxmlformats.org/officeDocument/2006/relationships/hyperlink" Target="https://my.zakupivli.pro/remote/dispatcher/state_contracting_view/2189140" TargetMode="External"/><Relationship Id="rId40" Type="http://schemas.openxmlformats.org/officeDocument/2006/relationships/hyperlink" Target="https://my.zakupivli.pro/remote/dispatcher/state_purchase_view/6989934" TargetMode="External"/><Relationship Id="rId45" Type="http://schemas.openxmlformats.org/officeDocument/2006/relationships/hyperlink" Target="https://my.zakupivli.pro/remote/dispatcher/state_contracting_view/1349170" TargetMode="External"/><Relationship Id="rId53" Type="http://schemas.openxmlformats.org/officeDocument/2006/relationships/hyperlink" Target="https://my.zakupivli.pro/remote/dispatcher/state_contracting_view/1296178" TargetMode="External"/><Relationship Id="rId58" Type="http://schemas.openxmlformats.org/officeDocument/2006/relationships/hyperlink" Target="https://my.zakupivli.pro/remote/dispatcher/state_purchase_view/8658570" TargetMode="External"/><Relationship Id="rId66" Type="http://schemas.openxmlformats.org/officeDocument/2006/relationships/hyperlink" Target="https://my.zakupivli.pro/remote/dispatcher/state_purchase_view/6881316" TargetMode="External"/><Relationship Id="rId74" Type="http://schemas.openxmlformats.org/officeDocument/2006/relationships/hyperlink" Target="https://my.zakupivli.pro/remote/dispatcher/state_purchase_view/8492264" TargetMode="External"/><Relationship Id="rId5" Type="http://schemas.openxmlformats.org/officeDocument/2006/relationships/hyperlink" Target="https://my.zakupivli.pro/remote/dispatcher/state_contracting_view/1720284" TargetMode="External"/><Relationship Id="rId15" Type="http://schemas.openxmlformats.org/officeDocument/2006/relationships/hyperlink" Target="https://my.zakupivli.pro/remote/dispatcher/state_contracting_view/1857910" TargetMode="External"/><Relationship Id="rId23" Type="http://schemas.openxmlformats.org/officeDocument/2006/relationships/hyperlink" Target="https://my.zakupivli.pro/remote/dispatcher/state_contracting_view/2184979" TargetMode="External"/><Relationship Id="rId28" Type="http://schemas.openxmlformats.org/officeDocument/2006/relationships/hyperlink" Target="https://my.zakupivli.pro/remote/dispatcher/state_purchase_view/7491340" TargetMode="External"/><Relationship Id="rId36" Type="http://schemas.openxmlformats.org/officeDocument/2006/relationships/hyperlink" Target="https://my.zakupivli.pro/remote/dispatcher/state_purchase_view/8678009" TargetMode="External"/><Relationship Id="rId49" Type="http://schemas.openxmlformats.org/officeDocument/2006/relationships/hyperlink" Target="https://my.zakupivli.pro/remote/dispatcher/state_contracting_view/1597916" TargetMode="External"/><Relationship Id="rId57" Type="http://schemas.openxmlformats.org/officeDocument/2006/relationships/hyperlink" Target="https://my.zakupivli.pro/remote/dispatcher/state_contracting_view/1436431" TargetMode="External"/><Relationship Id="rId61" Type="http://schemas.openxmlformats.org/officeDocument/2006/relationships/hyperlink" Target="https://my.zakupivli.pro/remote/dispatcher/state_contracting_view/2189069" TargetMode="External"/><Relationship Id="rId10" Type="http://schemas.openxmlformats.org/officeDocument/2006/relationships/hyperlink" Target="https://my.zakupivli.pro/remote/dispatcher/state_purchase_view/8521788" TargetMode="External"/><Relationship Id="rId19" Type="http://schemas.openxmlformats.org/officeDocument/2006/relationships/hyperlink" Target="https://my.zakupivli.pro/remote/dispatcher/state_contracting_view/1475933" TargetMode="External"/><Relationship Id="rId31" Type="http://schemas.openxmlformats.org/officeDocument/2006/relationships/hyperlink" Target="https://my.zakupivli.pro/remote/dispatcher/state_contracting_view/1362138" TargetMode="External"/><Relationship Id="rId44" Type="http://schemas.openxmlformats.org/officeDocument/2006/relationships/hyperlink" Target="https://my.zakupivli.pro/remote/dispatcher/state_purchase_view/6144756" TargetMode="External"/><Relationship Id="rId52" Type="http://schemas.openxmlformats.org/officeDocument/2006/relationships/hyperlink" Target="https://my.zakupivli.pro/remote/dispatcher/state_purchase_view/5314296" TargetMode="External"/><Relationship Id="rId60" Type="http://schemas.openxmlformats.org/officeDocument/2006/relationships/hyperlink" Target="https://my.zakupivli.pro/remote/dispatcher/state_purchase_view/8793467" TargetMode="External"/><Relationship Id="rId65" Type="http://schemas.openxmlformats.org/officeDocument/2006/relationships/hyperlink" Target="https://my.zakupivli.pro/remote/dispatcher/state_contracting_view/1720263" TargetMode="External"/><Relationship Id="rId73" Type="http://schemas.openxmlformats.org/officeDocument/2006/relationships/hyperlink" Target="https://my.zakupivli.pro/remote/dispatcher/state_contracting_view/2189104" TargetMode="External"/><Relationship Id="rId4" Type="http://schemas.openxmlformats.org/officeDocument/2006/relationships/hyperlink" Target="https://my.zakupivli.pro/remote/dispatcher/state_purchase_view/7261926" TargetMode="External"/><Relationship Id="rId9" Type="http://schemas.openxmlformats.org/officeDocument/2006/relationships/hyperlink" Target="https://my.zakupivli.pro/remote/dispatcher/state_contracting_view/1838554" TargetMode="External"/><Relationship Id="rId14" Type="http://schemas.openxmlformats.org/officeDocument/2006/relationships/hyperlink" Target="https://my.zakupivli.pro/remote/dispatcher/state_purchase_view/7818121" TargetMode="External"/><Relationship Id="rId22" Type="http://schemas.openxmlformats.org/officeDocument/2006/relationships/hyperlink" Target="https://my.zakupivli.pro/remote/dispatcher/state_purchase_view/8866934" TargetMode="External"/><Relationship Id="rId27" Type="http://schemas.openxmlformats.org/officeDocument/2006/relationships/hyperlink" Target="https://my.zakupivli.pro/remote/dispatcher/state_contracting_view/1772516" TargetMode="External"/><Relationship Id="rId30" Type="http://schemas.openxmlformats.org/officeDocument/2006/relationships/hyperlink" Target="https://my.zakupivli.pro/remote/dispatcher/state_purchase_view/5498251" TargetMode="External"/><Relationship Id="rId35" Type="http://schemas.openxmlformats.org/officeDocument/2006/relationships/hyperlink" Target="https://my.zakupivli.pro/remote/dispatcher/state_contracting_view/2108490" TargetMode="External"/><Relationship Id="rId43" Type="http://schemas.openxmlformats.org/officeDocument/2006/relationships/hyperlink" Target="https://my.zakupivli.pro/remote/dispatcher/state_contracting_view/2079320" TargetMode="External"/><Relationship Id="rId48" Type="http://schemas.openxmlformats.org/officeDocument/2006/relationships/hyperlink" Target="https://my.zakupivli.pro/remote/dispatcher/state_purchase_view/6841825" TargetMode="External"/><Relationship Id="rId56" Type="http://schemas.openxmlformats.org/officeDocument/2006/relationships/hyperlink" Target="https://my.zakupivli.pro/remote/dispatcher/state_purchase_view/5862067" TargetMode="External"/><Relationship Id="rId64" Type="http://schemas.openxmlformats.org/officeDocument/2006/relationships/hyperlink" Target="https://my.zakupivli.pro/remote/dispatcher/state_purchase_view/7318901" TargetMode="External"/><Relationship Id="rId69" Type="http://schemas.openxmlformats.org/officeDocument/2006/relationships/hyperlink" Target="https://my.zakupivli.pro/remote/dispatcher/state_contracting_view/1624341" TargetMode="External"/><Relationship Id="rId77" Type="http://schemas.openxmlformats.org/officeDocument/2006/relationships/hyperlink" Target="https://my.zakupivli.pro/remote/dispatcher/state_contracting_view/1796593" TargetMode="External"/><Relationship Id="rId8" Type="http://schemas.openxmlformats.org/officeDocument/2006/relationships/hyperlink" Target="https://my.zakupivli.pro/remote/dispatcher/state_purchase_view/7594143" TargetMode="External"/><Relationship Id="rId51" Type="http://schemas.openxmlformats.org/officeDocument/2006/relationships/hyperlink" Target="https://my.zakupivli.pro/remote/dispatcher/state_contracting_view/1252052" TargetMode="External"/><Relationship Id="rId72" Type="http://schemas.openxmlformats.org/officeDocument/2006/relationships/hyperlink" Target="https://my.zakupivli.pro/remote/dispatcher/state_purchase_view/8796822" TargetMode="External"/><Relationship Id="rId3" Type="http://schemas.openxmlformats.org/officeDocument/2006/relationships/hyperlink" Target="https://my.zakupivli.pro/remote/dispatcher/state_contracting_view/1608397" TargetMode="External"/><Relationship Id="rId12" Type="http://schemas.openxmlformats.org/officeDocument/2006/relationships/hyperlink" Target="https://my.zakupivli.pro/remote/dispatcher/state_purchase_view/6092214" TargetMode="External"/><Relationship Id="rId17" Type="http://schemas.openxmlformats.org/officeDocument/2006/relationships/hyperlink" Target="https://my.zakupivli.pro/remote/dispatcher/state_contracting_view/2003999" TargetMode="External"/><Relationship Id="rId25" Type="http://schemas.openxmlformats.org/officeDocument/2006/relationships/hyperlink" Target="https://my.zakupivli.pro/remote/dispatcher/state_contracting_view/1759441" TargetMode="External"/><Relationship Id="rId33" Type="http://schemas.openxmlformats.org/officeDocument/2006/relationships/hyperlink" Target="https://my.zakupivli.pro/remote/dispatcher/state_contracting_view/2108375" TargetMode="External"/><Relationship Id="rId38" Type="http://schemas.openxmlformats.org/officeDocument/2006/relationships/hyperlink" Target="https://my.zakupivli.pro/remote/dispatcher/state_purchase_view/7835253" TargetMode="External"/><Relationship Id="rId46" Type="http://schemas.openxmlformats.org/officeDocument/2006/relationships/hyperlink" Target="https://my.zakupivli.pro/remote/dispatcher/state_purchase_view/6345166" TargetMode="External"/><Relationship Id="rId59" Type="http://schemas.openxmlformats.org/officeDocument/2006/relationships/hyperlink" Target="https://my.zakupivli.pro/remote/dispatcher/state_contracting_view/2173686" TargetMode="External"/><Relationship Id="rId67" Type="http://schemas.openxmlformats.org/officeDocument/2006/relationships/hyperlink" Target="https://my.zakupivli.pro/remote/dispatcher/state_contracting_view/1602152" TargetMode="External"/><Relationship Id="rId20" Type="http://schemas.openxmlformats.org/officeDocument/2006/relationships/hyperlink" Target="https://my.zakupivli.pro/remote/dispatcher/state_purchase_view/6918364" TargetMode="External"/><Relationship Id="rId41" Type="http://schemas.openxmlformats.org/officeDocument/2006/relationships/hyperlink" Target="https://my.zakupivli.pro/remote/dispatcher/state_contracting_view/1691035" TargetMode="External"/><Relationship Id="rId54" Type="http://schemas.openxmlformats.org/officeDocument/2006/relationships/hyperlink" Target="https://my.zakupivli.pro/remote/dispatcher/state_purchase_view/6026208" TargetMode="External"/><Relationship Id="rId62" Type="http://schemas.openxmlformats.org/officeDocument/2006/relationships/hyperlink" Target="https://my.zakupivli.pro/remote/dispatcher/state_purchase_view/8551673" TargetMode="External"/><Relationship Id="rId70" Type="http://schemas.openxmlformats.org/officeDocument/2006/relationships/hyperlink" Target="https://my.zakupivli.pro/remote/dispatcher/state_purchase_view/6095381" TargetMode="External"/><Relationship Id="rId75" Type="http://schemas.openxmlformats.org/officeDocument/2006/relationships/hyperlink" Target="https://my.zakupivli.pro/remote/dispatcher/state_contracting_view/2122140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7328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1.42578125" defaultRowHeight="1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>
      <c r="A1" s="1" t="s">
        <v>215</v>
      </c>
    </row>
    <row r="2" spans="1:16">
      <c r="A2" s="2" t="s">
        <v>130</v>
      </c>
    </row>
    <row r="4" spans="1:16" ht="39">
      <c r="A4" s="3" t="s">
        <v>222</v>
      </c>
      <c r="B4" s="3" t="s">
        <v>136</v>
      </c>
      <c r="C4" s="3" t="s">
        <v>137</v>
      </c>
      <c r="D4" s="3" t="s">
        <v>117</v>
      </c>
      <c r="E4" s="3" t="s">
        <v>135</v>
      </c>
      <c r="F4" s="3" t="s">
        <v>205</v>
      </c>
      <c r="G4" s="3" t="s">
        <v>188</v>
      </c>
      <c r="H4" s="3" t="s">
        <v>160</v>
      </c>
      <c r="I4" s="3" t="s">
        <v>203</v>
      </c>
      <c r="J4" s="3" t="s">
        <v>175</v>
      </c>
      <c r="K4" s="3" t="s">
        <v>131</v>
      </c>
      <c r="L4" s="3" t="s">
        <v>169</v>
      </c>
      <c r="M4" s="3" t="s">
        <v>196</v>
      </c>
      <c r="N4" s="3" t="s">
        <v>149</v>
      </c>
      <c r="O4" s="3" t="s">
        <v>148</v>
      </c>
      <c r="P4" s="3" t="s">
        <v>192</v>
      </c>
    </row>
    <row r="5" spans="1:16">
      <c r="A5" s="4">
        <v>1</v>
      </c>
      <c r="B5" s="2" t="str">
        <f>HYPERLINK("https://my.zakupivli.pro/remote/dispatcher/state_purchase_view/6715551", "UA-2018-04-02-001355-a")</f>
        <v>UA-2018-04-02-001355-a</v>
      </c>
      <c r="C5" s="2" t="s">
        <v>167</v>
      </c>
      <c r="D5" s="2" t="str">
        <f>HYPERLINK("https://my.zakupivli.pro/remote/dispatcher/state_contracting_view/1608397", "UA-2018-04-02-001355-a-a1")</f>
        <v>UA-2018-04-02-001355-a-a1</v>
      </c>
      <c r="E5" s="1" t="s">
        <v>121</v>
      </c>
      <c r="F5" s="1" t="s">
        <v>159</v>
      </c>
      <c r="G5" s="1" t="s">
        <v>159</v>
      </c>
      <c r="H5" s="1" t="s">
        <v>38</v>
      </c>
      <c r="I5" s="1" t="s">
        <v>144</v>
      </c>
      <c r="J5" s="1" t="s">
        <v>197</v>
      </c>
      <c r="K5" s="1" t="s">
        <v>16</v>
      </c>
      <c r="L5" s="1" t="s">
        <v>22</v>
      </c>
      <c r="M5" s="5">
        <v>349824</v>
      </c>
      <c r="N5" s="6">
        <v>43235</v>
      </c>
      <c r="O5" s="6">
        <v>43465</v>
      </c>
      <c r="P5" s="1" t="s">
        <v>216</v>
      </c>
    </row>
    <row r="6" spans="1:16">
      <c r="A6" s="4">
        <v>2</v>
      </c>
      <c r="B6" s="2" t="str">
        <f>HYPERLINK("https://my.zakupivli.pro/remote/dispatcher/state_purchase_view/7261926", "UA-2018-05-29-001305-a")</f>
        <v>UA-2018-05-29-001305-a</v>
      </c>
      <c r="C6" s="2" t="s">
        <v>167</v>
      </c>
      <c r="D6" s="2" t="str">
        <f>HYPERLINK("https://my.zakupivli.pro/remote/dispatcher/state_contracting_view/1720284", "UA-2018-05-29-001305-a-a1")</f>
        <v>UA-2018-05-29-001305-a-a1</v>
      </c>
      <c r="E6" s="1" t="s">
        <v>110</v>
      </c>
      <c r="F6" s="1" t="s">
        <v>214</v>
      </c>
      <c r="G6" s="1" t="s">
        <v>214</v>
      </c>
      <c r="H6" s="1" t="s">
        <v>37</v>
      </c>
      <c r="I6" s="1" t="s">
        <v>191</v>
      </c>
      <c r="J6" s="1" t="s">
        <v>197</v>
      </c>
      <c r="K6" s="1" t="s">
        <v>16</v>
      </c>
      <c r="L6" s="1" t="s">
        <v>18</v>
      </c>
      <c r="M6" s="5">
        <v>9942.36</v>
      </c>
      <c r="N6" s="6">
        <v>43271</v>
      </c>
      <c r="O6" s="6">
        <v>43465</v>
      </c>
      <c r="P6" s="1" t="s">
        <v>216</v>
      </c>
    </row>
    <row r="7" spans="1:16">
      <c r="A7" s="4">
        <v>3</v>
      </c>
      <c r="B7" s="2" t="str">
        <f>HYPERLINK("https://my.zakupivli.pro/remote/dispatcher/state_purchase_view/7328988", "UA-2018-06-05-000593-a")</f>
        <v>UA-2018-06-05-000593-a</v>
      </c>
      <c r="C7" s="2" t="s">
        <v>167</v>
      </c>
      <c r="D7" s="2" t="str">
        <f>HYPERLINK("https://my.zakupivli.pro/remote/dispatcher/state_contracting_view/1734092", "UA-2018-06-05-000593-a-a1")</f>
        <v>UA-2018-06-05-000593-a-a1</v>
      </c>
      <c r="E7" s="1" t="s">
        <v>122</v>
      </c>
      <c r="F7" s="1" t="s">
        <v>154</v>
      </c>
      <c r="G7" s="1" t="s">
        <v>153</v>
      </c>
      <c r="H7" s="1" t="s">
        <v>42</v>
      </c>
      <c r="I7" s="1" t="s">
        <v>191</v>
      </c>
      <c r="J7" s="1" t="s">
        <v>200</v>
      </c>
      <c r="K7" s="1" t="s">
        <v>66</v>
      </c>
      <c r="L7" s="1" t="s">
        <v>20</v>
      </c>
      <c r="M7" s="5">
        <v>8980</v>
      </c>
      <c r="N7" s="6">
        <v>43272</v>
      </c>
      <c r="O7" s="6">
        <v>43465</v>
      </c>
      <c r="P7" s="1" t="s">
        <v>216</v>
      </c>
    </row>
    <row r="8" spans="1:16">
      <c r="A8" s="4">
        <v>4</v>
      </c>
      <c r="B8" s="2" t="str">
        <f>HYPERLINK("https://my.zakupivli.pro/remote/dispatcher/state_purchase_view/7594143", "UA-2018-07-02-001156-a")</f>
        <v>UA-2018-07-02-001156-a</v>
      </c>
      <c r="C8" s="2" t="s">
        <v>167</v>
      </c>
      <c r="D8" s="2" t="str">
        <f>HYPERLINK("https://my.zakupivli.pro/remote/dispatcher/state_contracting_view/1838554", "UA-2018-07-02-001156-a-b1")</f>
        <v>UA-2018-07-02-001156-a-b1</v>
      </c>
      <c r="E8" s="1" t="s">
        <v>109</v>
      </c>
      <c r="F8" s="1" t="s">
        <v>181</v>
      </c>
      <c r="G8" s="1" t="s">
        <v>181</v>
      </c>
      <c r="H8" s="1" t="s">
        <v>99</v>
      </c>
      <c r="I8" s="1" t="s">
        <v>144</v>
      </c>
      <c r="J8" s="1" t="s">
        <v>133</v>
      </c>
      <c r="K8" s="1" t="s">
        <v>70</v>
      </c>
      <c r="L8" s="1" t="s">
        <v>36</v>
      </c>
      <c r="M8" s="5">
        <v>696000</v>
      </c>
      <c r="N8" s="6">
        <v>43318</v>
      </c>
      <c r="O8" s="6">
        <v>43465</v>
      </c>
      <c r="P8" s="1" t="s">
        <v>216</v>
      </c>
    </row>
    <row r="9" spans="1:16">
      <c r="A9" s="4">
        <v>5</v>
      </c>
      <c r="B9" s="2" t="str">
        <f>HYPERLINK("https://my.zakupivli.pro/remote/dispatcher/state_purchase_view/8521788", "UA-2018-10-12-001002-b")</f>
        <v>UA-2018-10-12-001002-b</v>
      </c>
      <c r="C9" s="2" t="s">
        <v>167</v>
      </c>
      <c r="D9" s="2" t="str">
        <f>HYPERLINK("https://my.zakupivli.pro/remote/dispatcher/state_contracting_view/2135257", "UA-2018-10-12-001002-b-b1")</f>
        <v>UA-2018-10-12-001002-b-b1</v>
      </c>
      <c r="E9" s="1" t="s">
        <v>128</v>
      </c>
      <c r="F9" s="1" t="s">
        <v>174</v>
      </c>
      <c r="G9" s="1" t="s">
        <v>174</v>
      </c>
      <c r="H9" s="1" t="s">
        <v>39</v>
      </c>
      <c r="I9" s="1" t="s">
        <v>144</v>
      </c>
      <c r="J9" s="1" t="s">
        <v>145</v>
      </c>
      <c r="K9" s="1" t="s">
        <v>56</v>
      </c>
      <c r="L9" s="1" t="s">
        <v>85</v>
      </c>
      <c r="M9" s="5">
        <v>372540</v>
      </c>
      <c r="N9" s="6">
        <v>43420</v>
      </c>
      <c r="O9" s="6">
        <v>43465</v>
      </c>
      <c r="P9" s="1" t="s">
        <v>216</v>
      </c>
    </row>
    <row r="10" spans="1:16">
      <c r="A10" s="4">
        <v>6</v>
      </c>
      <c r="B10" s="2" t="str">
        <f>HYPERLINK("https://my.zakupivli.pro/remote/dispatcher/state_purchase_view/6092214", "UA-2018-02-09-000858-a")</f>
        <v>UA-2018-02-09-000858-a</v>
      </c>
      <c r="C10" s="2" t="s">
        <v>167</v>
      </c>
      <c r="D10" s="2" t="str">
        <f>HYPERLINK("https://my.zakupivli.pro/remote/dispatcher/state_contracting_view/1413659", "UA-2018-02-09-000858-a-c1")</f>
        <v>UA-2018-02-09-000858-a-c1</v>
      </c>
      <c r="E10" s="1" t="s">
        <v>94</v>
      </c>
      <c r="F10" s="1" t="s">
        <v>184</v>
      </c>
      <c r="G10" s="1" t="s">
        <v>184</v>
      </c>
      <c r="H10" s="1" t="s">
        <v>101</v>
      </c>
      <c r="I10" s="1" t="s">
        <v>191</v>
      </c>
      <c r="J10" s="1" t="s">
        <v>209</v>
      </c>
      <c r="K10" s="1" t="s">
        <v>33</v>
      </c>
      <c r="L10" s="1" t="s">
        <v>58</v>
      </c>
      <c r="M10" s="5">
        <v>31680</v>
      </c>
      <c r="N10" s="6">
        <v>43164</v>
      </c>
      <c r="O10" s="6">
        <v>43465</v>
      </c>
      <c r="P10" s="1" t="s">
        <v>216</v>
      </c>
    </row>
    <row r="11" spans="1:16">
      <c r="A11" s="4">
        <v>7</v>
      </c>
      <c r="B11" s="2" t="str">
        <f>HYPERLINK("https://my.zakupivli.pro/remote/dispatcher/state_purchase_view/7818121", "UA-2018-07-25-002033-b")</f>
        <v>UA-2018-07-25-002033-b</v>
      </c>
      <c r="C11" s="2" t="s">
        <v>167</v>
      </c>
      <c r="D11" s="2" t="str">
        <f>HYPERLINK("https://my.zakupivli.pro/remote/dispatcher/state_contracting_view/1857910", "UA-2018-07-25-002033-b-a1")</f>
        <v>UA-2018-07-25-002033-b-a1</v>
      </c>
      <c r="E11" s="1" t="s">
        <v>82</v>
      </c>
      <c r="F11" s="1" t="s">
        <v>165</v>
      </c>
      <c r="G11" s="1" t="s">
        <v>165</v>
      </c>
      <c r="H11" s="1" t="s">
        <v>48</v>
      </c>
      <c r="I11" s="1" t="s">
        <v>191</v>
      </c>
      <c r="J11" s="1" t="s">
        <v>168</v>
      </c>
      <c r="K11" s="1" t="s">
        <v>59</v>
      </c>
      <c r="L11" s="1" t="s">
        <v>44</v>
      </c>
      <c r="M11" s="5">
        <v>5198</v>
      </c>
      <c r="N11" s="6">
        <v>43325</v>
      </c>
      <c r="O11" s="6">
        <v>43465</v>
      </c>
      <c r="P11" s="1" t="s">
        <v>216</v>
      </c>
    </row>
    <row r="12" spans="1:16">
      <c r="A12" s="4">
        <v>8</v>
      </c>
      <c r="B12" s="2" t="str">
        <f>HYPERLINK("https://my.zakupivli.pro/remote/dispatcher/state_purchase_view/8303471", "UA-2018-09-19-001462-c")</f>
        <v>UA-2018-09-19-001462-c</v>
      </c>
      <c r="C12" s="2" t="s">
        <v>167</v>
      </c>
      <c r="D12" s="2" t="str">
        <f>HYPERLINK("https://my.zakupivli.pro/remote/dispatcher/state_contracting_view/2003999", "UA-2018-09-19-001462-c-c1")</f>
        <v>UA-2018-09-19-001462-c-c1</v>
      </c>
      <c r="E12" s="1" t="s">
        <v>92</v>
      </c>
      <c r="F12" s="1" t="s">
        <v>214</v>
      </c>
      <c r="G12" s="1" t="s">
        <v>214</v>
      </c>
      <c r="H12" s="1" t="s">
        <v>37</v>
      </c>
      <c r="I12" s="1" t="s">
        <v>191</v>
      </c>
      <c r="J12" s="1" t="s">
        <v>202</v>
      </c>
      <c r="K12" s="1" t="s">
        <v>16</v>
      </c>
      <c r="L12" s="1" t="s">
        <v>80</v>
      </c>
      <c r="M12" s="5">
        <v>15774.9</v>
      </c>
      <c r="N12" s="6">
        <v>43377</v>
      </c>
      <c r="O12" s="6">
        <v>43465</v>
      </c>
      <c r="P12" s="1" t="s">
        <v>216</v>
      </c>
    </row>
    <row r="13" spans="1:16">
      <c r="A13" s="4">
        <v>9</v>
      </c>
      <c r="B13" s="2" t="str">
        <f>HYPERLINK("https://my.zakupivli.pro/remote/dispatcher/state_purchase_view/6125572", "UA-2018-02-12-000966-b")</f>
        <v>UA-2018-02-12-000966-b</v>
      </c>
      <c r="C13" s="2" t="s">
        <v>167</v>
      </c>
      <c r="D13" s="2" t="str">
        <f>HYPERLINK("https://my.zakupivli.pro/remote/dispatcher/state_contracting_view/1475933", "UA-2018-02-12-000966-b-c1")</f>
        <v>UA-2018-02-12-000966-b-c1</v>
      </c>
      <c r="E13" s="1" t="s">
        <v>123</v>
      </c>
      <c r="F13" s="1" t="s">
        <v>116</v>
      </c>
      <c r="G13" s="1" t="s">
        <v>220</v>
      </c>
      <c r="H13" s="1" t="s">
        <v>49</v>
      </c>
      <c r="I13" s="1" t="s">
        <v>144</v>
      </c>
      <c r="J13" s="1" t="s">
        <v>208</v>
      </c>
      <c r="K13" s="1" t="s">
        <v>51</v>
      </c>
      <c r="L13" s="1" t="s">
        <v>6</v>
      </c>
      <c r="M13" s="5">
        <v>1286440</v>
      </c>
      <c r="N13" s="6">
        <v>43185</v>
      </c>
      <c r="O13" s="6">
        <v>43465</v>
      </c>
      <c r="P13" s="1" t="s">
        <v>216</v>
      </c>
    </row>
    <row r="14" spans="1:16">
      <c r="A14" s="4">
        <v>10</v>
      </c>
      <c r="B14" s="2" t="str">
        <f>HYPERLINK("https://my.zakupivli.pro/remote/dispatcher/state_purchase_view/6918364", "UA-2018-04-23-001385-a")</f>
        <v>UA-2018-04-23-001385-a</v>
      </c>
      <c r="C14" s="2" t="s">
        <v>167</v>
      </c>
      <c r="D14" s="2" t="str">
        <f>HYPERLINK("https://my.zakupivli.pro/remote/dispatcher/state_contracting_view/1716697", "UA-2018-04-23-001385-a-a3")</f>
        <v>UA-2018-04-23-001385-a-a3</v>
      </c>
      <c r="E14" s="1" t="s">
        <v>9</v>
      </c>
      <c r="F14" s="1" t="s">
        <v>171</v>
      </c>
      <c r="G14" s="1" t="s">
        <v>171</v>
      </c>
      <c r="H14" s="1" t="s">
        <v>68</v>
      </c>
      <c r="I14" s="1" t="s">
        <v>144</v>
      </c>
      <c r="J14" s="1" t="s">
        <v>198</v>
      </c>
      <c r="K14" s="1" t="s">
        <v>63</v>
      </c>
      <c r="L14" s="1" t="s">
        <v>15</v>
      </c>
      <c r="M14" s="5">
        <v>835242</v>
      </c>
      <c r="N14" s="6">
        <v>43270</v>
      </c>
      <c r="O14" s="6">
        <v>43465</v>
      </c>
      <c r="P14" s="1" t="s">
        <v>216</v>
      </c>
    </row>
    <row r="15" spans="1:16">
      <c r="A15" s="4">
        <v>11</v>
      </c>
      <c r="B15" s="2" t="str">
        <f>HYPERLINK("https://my.zakupivli.pro/remote/dispatcher/state_purchase_view/8866934", "UA-2018-11-13-001602-a")</f>
        <v>UA-2018-11-13-001602-a</v>
      </c>
      <c r="C15" s="2" t="s">
        <v>167</v>
      </c>
      <c r="D15" s="2" t="str">
        <f>HYPERLINK("https://my.zakupivli.pro/remote/dispatcher/state_contracting_view/2184979", "UA-2018-11-13-001602-a-c1")</f>
        <v>UA-2018-11-13-001602-a-c1</v>
      </c>
      <c r="E15" s="1" t="s">
        <v>35</v>
      </c>
      <c r="F15" s="1" t="s">
        <v>161</v>
      </c>
      <c r="G15" s="1" t="s">
        <v>161</v>
      </c>
      <c r="H15" s="1" t="s">
        <v>71</v>
      </c>
      <c r="I15" s="1" t="s">
        <v>191</v>
      </c>
      <c r="J15" s="1" t="s">
        <v>204</v>
      </c>
      <c r="K15" s="1" t="s">
        <v>69</v>
      </c>
      <c r="L15" s="1" t="s">
        <v>89</v>
      </c>
      <c r="M15" s="5">
        <v>29008.799999999999</v>
      </c>
      <c r="N15" s="6">
        <v>43433</v>
      </c>
      <c r="O15" s="6">
        <v>43465</v>
      </c>
      <c r="P15" s="1" t="s">
        <v>216</v>
      </c>
    </row>
    <row r="16" spans="1:16">
      <c r="A16" s="4">
        <v>12</v>
      </c>
      <c r="B16" s="2" t="str">
        <f>HYPERLINK("https://my.zakupivli.pro/remote/dispatcher/state_purchase_view/7519251", "UA-2018-06-21-002244-a")</f>
        <v>UA-2018-06-21-002244-a</v>
      </c>
      <c r="C16" s="2" t="s">
        <v>167</v>
      </c>
      <c r="D16" s="2" t="str">
        <f>HYPERLINK("https://my.zakupivli.pro/remote/dispatcher/state_contracting_view/1759441", "UA-2018-06-21-002244-a-a1")</f>
        <v>UA-2018-06-21-002244-a-a1</v>
      </c>
      <c r="E16" s="1" t="s">
        <v>111</v>
      </c>
      <c r="F16" s="1" t="s">
        <v>166</v>
      </c>
      <c r="G16" s="1" t="s">
        <v>166</v>
      </c>
      <c r="H16" s="1" t="s">
        <v>54</v>
      </c>
      <c r="I16" s="1" t="s">
        <v>191</v>
      </c>
      <c r="J16" s="1" t="s">
        <v>164</v>
      </c>
      <c r="K16" s="1" t="s">
        <v>57</v>
      </c>
      <c r="L16" s="1" t="s">
        <v>25</v>
      </c>
      <c r="M16" s="5">
        <v>12870</v>
      </c>
      <c r="N16" s="6">
        <v>43287</v>
      </c>
      <c r="O16" s="6">
        <v>43465</v>
      </c>
      <c r="P16" s="1" t="s">
        <v>216</v>
      </c>
    </row>
    <row r="17" spans="1:16">
      <c r="A17" s="4">
        <v>13</v>
      </c>
      <c r="B17" s="2" t="str">
        <f>HYPERLINK("https://my.zakupivli.pro/remote/dispatcher/state_purchase_view/7466745", "UA-2018-06-18-001041-a")</f>
        <v>UA-2018-06-18-001041-a</v>
      </c>
      <c r="C17" s="2" t="s">
        <v>167</v>
      </c>
      <c r="D17" s="2" t="str">
        <f>HYPERLINK("https://my.zakupivli.pro/remote/dispatcher/state_contracting_view/1772516", "UA-2018-06-18-001041-a-a1")</f>
        <v>UA-2018-06-18-001041-a-a1</v>
      </c>
      <c r="E17" s="1" t="s">
        <v>96</v>
      </c>
      <c r="F17" s="1" t="s">
        <v>218</v>
      </c>
      <c r="G17" s="1" t="s">
        <v>218</v>
      </c>
      <c r="H17" s="1" t="s">
        <v>84</v>
      </c>
      <c r="I17" s="1" t="s">
        <v>191</v>
      </c>
      <c r="J17" s="1" t="s">
        <v>147</v>
      </c>
      <c r="K17" s="1" t="s">
        <v>52</v>
      </c>
      <c r="L17" s="1" t="s">
        <v>27</v>
      </c>
      <c r="M17" s="5">
        <v>58016</v>
      </c>
      <c r="N17" s="6">
        <v>43292</v>
      </c>
      <c r="O17" s="6">
        <v>43465</v>
      </c>
      <c r="P17" s="1" t="s">
        <v>216</v>
      </c>
    </row>
    <row r="18" spans="1:16">
      <c r="A18" s="4">
        <v>14</v>
      </c>
      <c r="B18" s="2" t="str">
        <f>HYPERLINK("https://my.zakupivli.pro/remote/dispatcher/state_purchase_view/7491340", "UA-2018-06-19-003507-a")</f>
        <v>UA-2018-06-19-003507-a</v>
      </c>
      <c r="C18" s="2" t="s">
        <v>167</v>
      </c>
      <c r="D18" s="2" t="str">
        <f>HYPERLINK("https://my.zakupivli.pro/remote/dispatcher/state_contracting_view/1809738", "UA-2018-06-19-003507-a-a1")</f>
        <v>UA-2018-06-19-003507-a-a1</v>
      </c>
      <c r="E18" s="1" t="s">
        <v>115</v>
      </c>
      <c r="F18" s="1" t="s">
        <v>163</v>
      </c>
      <c r="G18" s="1" t="s">
        <v>219</v>
      </c>
      <c r="H18" s="1" t="s">
        <v>72</v>
      </c>
      <c r="I18" s="1" t="s">
        <v>144</v>
      </c>
      <c r="J18" s="1" t="s">
        <v>198</v>
      </c>
      <c r="K18" s="1" t="s">
        <v>63</v>
      </c>
      <c r="L18" s="1" t="s">
        <v>31</v>
      </c>
      <c r="M18" s="5">
        <v>495000</v>
      </c>
      <c r="N18" s="6">
        <v>43306</v>
      </c>
      <c r="O18" s="6">
        <v>43465</v>
      </c>
      <c r="P18" s="1" t="s">
        <v>216</v>
      </c>
    </row>
    <row r="19" spans="1:16">
      <c r="A19" s="4">
        <v>15</v>
      </c>
      <c r="B19" s="2" t="str">
        <f>HYPERLINK("https://my.zakupivli.pro/remote/dispatcher/state_purchase_view/5498251", "UA-2018-01-17-003114-c")</f>
        <v>UA-2018-01-17-003114-c</v>
      </c>
      <c r="C19" s="2" t="s">
        <v>167</v>
      </c>
      <c r="D19" s="2" t="str">
        <f>HYPERLINK("https://my.zakupivli.pro/remote/dispatcher/state_contracting_view/1362138", "UA-2018-01-17-003114-c-c1")</f>
        <v>UA-2018-01-17-003114-c-c1</v>
      </c>
      <c r="E19" s="1" t="s">
        <v>126</v>
      </c>
      <c r="F19" s="1" t="s">
        <v>138</v>
      </c>
      <c r="G19" s="1" t="s">
        <v>138</v>
      </c>
      <c r="H19" s="1" t="s">
        <v>102</v>
      </c>
      <c r="I19" s="1" t="s">
        <v>191</v>
      </c>
      <c r="J19" s="1" t="s">
        <v>199</v>
      </c>
      <c r="K19" s="1" t="s">
        <v>60</v>
      </c>
      <c r="L19" s="1" t="s">
        <v>224</v>
      </c>
      <c r="M19" s="5">
        <v>199999</v>
      </c>
      <c r="N19" s="6">
        <v>43145</v>
      </c>
      <c r="O19" s="6">
        <v>43465</v>
      </c>
      <c r="P19" s="1" t="s">
        <v>216</v>
      </c>
    </row>
    <row r="20" spans="1:16">
      <c r="A20" s="4">
        <v>16</v>
      </c>
      <c r="B20" s="2" t="str">
        <f>HYPERLINK("https://my.zakupivli.pro/remote/dispatcher/state_purchase_view/8558461", "UA-2018-10-16-001960-b")</f>
        <v>UA-2018-10-16-001960-b</v>
      </c>
      <c r="C20" s="2" t="s">
        <v>167</v>
      </c>
      <c r="D20" s="2" t="str">
        <f>HYPERLINK("https://my.zakupivli.pro/remote/dispatcher/state_contracting_view/2108375", "UA-2018-10-16-001960-b-c1")</f>
        <v>UA-2018-10-16-001960-b-c1</v>
      </c>
      <c r="E20" s="1" t="s">
        <v>108</v>
      </c>
      <c r="F20" s="1" t="s">
        <v>177</v>
      </c>
      <c r="G20" s="1" t="s">
        <v>177</v>
      </c>
      <c r="H20" s="1" t="s">
        <v>97</v>
      </c>
      <c r="I20" s="1" t="s">
        <v>191</v>
      </c>
      <c r="J20" s="1" t="s">
        <v>158</v>
      </c>
      <c r="K20" s="1" t="s">
        <v>75</v>
      </c>
      <c r="L20" s="1" t="s">
        <v>76</v>
      </c>
      <c r="M20" s="5">
        <v>32800</v>
      </c>
      <c r="N20" s="6">
        <v>43411</v>
      </c>
      <c r="O20" s="6">
        <v>43465</v>
      </c>
      <c r="P20" s="1" t="s">
        <v>216</v>
      </c>
    </row>
    <row r="21" spans="1:16">
      <c r="A21" s="4">
        <v>17</v>
      </c>
      <c r="B21" s="2" t="str">
        <f>HYPERLINK("https://my.zakupivli.pro/remote/dispatcher/state_purchase_view/8558612", "UA-2018-10-16-001988-b")</f>
        <v>UA-2018-10-16-001988-b</v>
      </c>
      <c r="C21" s="2" t="s">
        <v>167</v>
      </c>
      <c r="D21" s="2" t="str">
        <f>HYPERLINK("https://my.zakupivli.pro/remote/dispatcher/state_contracting_view/2108490", "UA-2018-10-16-001988-b-c1")</f>
        <v>UA-2018-10-16-001988-b-c1</v>
      </c>
      <c r="E21" s="1" t="s">
        <v>79</v>
      </c>
      <c r="F21" s="1" t="s">
        <v>179</v>
      </c>
      <c r="G21" s="1" t="s">
        <v>179</v>
      </c>
      <c r="H21" s="1" t="s">
        <v>83</v>
      </c>
      <c r="I21" s="1" t="s">
        <v>191</v>
      </c>
      <c r="J21" s="1" t="s">
        <v>158</v>
      </c>
      <c r="K21" s="1" t="s">
        <v>75</v>
      </c>
      <c r="L21" s="1" t="s">
        <v>78</v>
      </c>
      <c r="M21" s="5">
        <v>11900</v>
      </c>
      <c r="N21" s="6">
        <v>43411</v>
      </c>
      <c r="O21" s="6">
        <v>43465</v>
      </c>
      <c r="P21" s="1" t="s">
        <v>216</v>
      </c>
    </row>
    <row r="22" spans="1:16">
      <c r="A22" s="4">
        <v>18</v>
      </c>
      <c r="B22" s="2" t="str">
        <f>HYPERLINK("https://my.zakupivli.pro/remote/dispatcher/state_purchase_view/8678009", "UA-2018-10-26-001581-c")</f>
        <v>UA-2018-10-26-001581-c</v>
      </c>
      <c r="C22" s="2" t="s">
        <v>167</v>
      </c>
      <c r="D22" s="2" t="str">
        <f>HYPERLINK("https://my.zakupivli.pro/remote/dispatcher/state_contracting_view/2189140", "UA-2018-10-26-001581-c-a1")</f>
        <v>UA-2018-10-26-001581-c-a1</v>
      </c>
      <c r="E22" s="1" t="s">
        <v>24</v>
      </c>
      <c r="F22" s="1" t="s">
        <v>185</v>
      </c>
      <c r="G22" s="1" t="s">
        <v>185</v>
      </c>
      <c r="H22" s="1" t="s">
        <v>86</v>
      </c>
      <c r="I22" s="1" t="s">
        <v>144</v>
      </c>
      <c r="J22" s="1" t="s">
        <v>172</v>
      </c>
      <c r="K22" s="1" t="s">
        <v>62</v>
      </c>
      <c r="L22" s="1" t="s">
        <v>26</v>
      </c>
      <c r="M22" s="5">
        <v>240000</v>
      </c>
      <c r="N22" s="6">
        <v>43433</v>
      </c>
      <c r="O22" s="6">
        <v>43465</v>
      </c>
      <c r="P22" s="1" t="s">
        <v>216</v>
      </c>
    </row>
    <row r="23" spans="1:16">
      <c r="A23" s="4">
        <v>19</v>
      </c>
      <c r="B23" s="2" t="str">
        <f>HYPERLINK("https://my.zakupivli.pro/remote/dispatcher/state_purchase_view/7835253", "UA-2018-07-27-000597-b")</f>
        <v>UA-2018-07-27-000597-b</v>
      </c>
      <c r="C23" s="2" t="s">
        <v>167</v>
      </c>
      <c r="D23" s="2" t="str">
        <f>HYPERLINK("https://my.zakupivli.pro/remote/dispatcher/state_contracting_view/1864514", "UA-2018-07-27-000597-b-b1")</f>
        <v>UA-2018-07-27-000597-b-b1</v>
      </c>
      <c r="E23" s="1" t="s">
        <v>4</v>
      </c>
      <c r="F23" s="1" t="s">
        <v>170</v>
      </c>
      <c r="G23" s="1" t="s">
        <v>170</v>
      </c>
      <c r="H23" s="1" t="s">
        <v>45</v>
      </c>
      <c r="I23" s="1" t="s">
        <v>191</v>
      </c>
      <c r="J23" s="1" t="s">
        <v>156</v>
      </c>
      <c r="K23" s="1" t="s">
        <v>32</v>
      </c>
      <c r="L23" s="1" t="s">
        <v>50</v>
      </c>
      <c r="M23" s="5">
        <v>68399</v>
      </c>
      <c r="N23" s="6">
        <v>43327</v>
      </c>
      <c r="O23" s="6">
        <v>43465</v>
      </c>
      <c r="P23" s="1" t="s">
        <v>216</v>
      </c>
    </row>
    <row r="24" spans="1:16">
      <c r="A24" s="4">
        <v>20</v>
      </c>
      <c r="B24" s="2" t="str">
        <f>HYPERLINK("https://my.zakupivli.pro/remote/dispatcher/state_purchase_view/6989934", "UA-2018-05-02-000757-a")</f>
        <v>UA-2018-05-02-000757-a</v>
      </c>
      <c r="C24" s="2" t="s">
        <v>167</v>
      </c>
      <c r="D24" s="2" t="str">
        <f>HYPERLINK("https://my.zakupivli.pro/remote/dispatcher/state_contracting_view/1691035", "UA-2018-05-02-000757-a-a1")</f>
        <v>UA-2018-05-02-000757-a-a1</v>
      </c>
      <c r="E24" s="1" t="s">
        <v>10</v>
      </c>
      <c r="F24" s="1" t="s">
        <v>141</v>
      </c>
      <c r="G24" s="1" t="s">
        <v>140</v>
      </c>
      <c r="H24" s="1" t="s">
        <v>41</v>
      </c>
      <c r="I24" s="1" t="s">
        <v>144</v>
      </c>
      <c r="J24" s="1" t="s">
        <v>201</v>
      </c>
      <c r="K24" s="1" t="s">
        <v>28</v>
      </c>
      <c r="L24" s="1" t="s">
        <v>12</v>
      </c>
      <c r="M24" s="5">
        <v>2279700</v>
      </c>
      <c r="N24" s="6">
        <v>43263</v>
      </c>
      <c r="O24" s="6">
        <v>43465</v>
      </c>
      <c r="P24" s="1" t="s">
        <v>216</v>
      </c>
    </row>
    <row r="25" spans="1:16">
      <c r="A25" s="4">
        <v>21</v>
      </c>
      <c r="B25" s="2" t="str">
        <f>HYPERLINK("https://my.zakupivli.pro/remote/dispatcher/state_purchase_view/8457951", "UA-2018-10-04-002262-c")</f>
        <v>UA-2018-10-04-002262-c</v>
      </c>
      <c r="C25" s="2" t="s">
        <v>167</v>
      </c>
      <c r="D25" s="2" t="str">
        <f>HYPERLINK("https://my.zakupivli.pro/remote/dispatcher/state_contracting_view/2079320", "UA-2018-10-04-002262-c-b1")</f>
        <v>UA-2018-10-04-002262-c-b1</v>
      </c>
      <c r="E25" s="1" t="s">
        <v>119</v>
      </c>
      <c r="F25" s="1" t="s">
        <v>190</v>
      </c>
      <c r="G25" s="1" t="s">
        <v>190</v>
      </c>
      <c r="H25" s="1" t="s">
        <v>47</v>
      </c>
      <c r="I25" s="1" t="s">
        <v>191</v>
      </c>
      <c r="J25" s="1" t="s">
        <v>211</v>
      </c>
      <c r="K25" s="1" t="s">
        <v>61</v>
      </c>
      <c r="L25" s="1" t="s">
        <v>19</v>
      </c>
      <c r="M25" s="5">
        <v>120391.46</v>
      </c>
      <c r="N25" s="6">
        <v>43404</v>
      </c>
      <c r="O25" s="6">
        <v>43465</v>
      </c>
      <c r="P25" s="1" t="s">
        <v>216</v>
      </c>
    </row>
    <row r="26" spans="1:16">
      <c r="A26" s="4">
        <v>22</v>
      </c>
      <c r="B26" s="2" t="str">
        <f>HYPERLINK("https://my.zakupivli.pro/remote/dispatcher/state_purchase_view/6144756", "UA-2018-02-13-000552-b")</f>
        <v>UA-2018-02-13-000552-b</v>
      </c>
      <c r="C26" s="2" t="s">
        <v>167</v>
      </c>
      <c r="D26" s="2" t="str">
        <f>HYPERLINK("https://my.zakupivli.pro/remote/dispatcher/state_contracting_view/1349170", "UA-2018-02-13-000552-b-b1")</f>
        <v>UA-2018-02-13-000552-b-b1</v>
      </c>
      <c r="E26" s="1" t="s">
        <v>127</v>
      </c>
      <c r="F26" s="1" t="s">
        <v>183</v>
      </c>
      <c r="G26" s="1" t="s">
        <v>183</v>
      </c>
      <c r="H26" s="1" t="s">
        <v>103</v>
      </c>
      <c r="I26" s="1" t="s">
        <v>151</v>
      </c>
      <c r="J26" s="1" t="s">
        <v>146</v>
      </c>
      <c r="K26" s="1" t="s">
        <v>53</v>
      </c>
      <c r="L26" s="1" t="s">
        <v>223</v>
      </c>
      <c r="M26" s="5">
        <v>83760.36</v>
      </c>
      <c r="N26" s="6">
        <v>43144</v>
      </c>
      <c r="O26" s="6">
        <v>43465</v>
      </c>
      <c r="P26" s="1" t="s">
        <v>216</v>
      </c>
    </row>
    <row r="27" spans="1:16">
      <c r="A27" s="4">
        <v>23</v>
      </c>
      <c r="B27" s="2" t="str">
        <f>HYPERLINK("https://my.zakupivli.pro/remote/dispatcher/state_purchase_view/6345166", "UA-2018-02-27-000485-c")</f>
        <v>UA-2018-02-27-000485-c</v>
      </c>
      <c r="C27" s="2" t="s">
        <v>167</v>
      </c>
      <c r="D27" s="2" t="str">
        <f>HYPERLINK("https://my.zakupivli.pro/remote/dispatcher/state_contracting_view/1466284", "UA-2018-02-27-000485-c-c1")</f>
        <v>UA-2018-02-27-000485-c-c1</v>
      </c>
      <c r="E27" s="1" t="s">
        <v>113</v>
      </c>
      <c r="F27" s="1" t="s">
        <v>162</v>
      </c>
      <c r="G27" s="1" t="s">
        <v>162</v>
      </c>
      <c r="H27" s="1" t="s">
        <v>40</v>
      </c>
      <c r="I27" s="1" t="s">
        <v>191</v>
      </c>
      <c r="J27" s="1" t="s">
        <v>132</v>
      </c>
      <c r="K27" s="1" t="s">
        <v>29</v>
      </c>
      <c r="L27" s="1" t="s">
        <v>107</v>
      </c>
      <c r="M27" s="5">
        <v>39120</v>
      </c>
      <c r="N27" s="6">
        <v>43182</v>
      </c>
      <c r="O27" s="6">
        <v>43465</v>
      </c>
      <c r="P27" s="1" t="s">
        <v>216</v>
      </c>
    </row>
    <row r="28" spans="1:16">
      <c r="A28" s="4">
        <v>24</v>
      </c>
      <c r="B28" s="2" t="str">
        <f>HYPERLINK("https://my.zakupivli.pro/remote/dispatcher/state_purchase_view/6841825", "UA-2018-04-16-002199-a")</f>
        <v>UA-2018-04-16-002199-a</v>
      </c>
      <c r="C28" s="2" t="s">
        <v>167</v>
      </c>
      <c r="D28" s="2" t="str">
        <f>HYPERLINK("https://my.zakupivli.pro/remote/dispatcher/state_contracting_view/1597916", "UA-2018-04-16-002199-a-a1")</f>
        <v>UA-2018-04-16-002199-a-a1</v>
      </c>
      <c r="E28" s="1" t="s">
        <v>125</v>
      </c>
      <c r="F28" s="1" t="s">
        <v>217</v>
      </c>
      <c r="G28" s="1" t="s">
        <v>152</v>
      </c>
      <c r="H28" s="1" t="s">
        <v>84</v>
      </c>
      <c r="I28" s="1" t="s">
        <v>191</v>
      </c>
      <c r="J28" s="1" t="s">
        <v>168</v>
      </c>
      <c r="K28" s="1" t="s">
        <v>59</v>
      </c>
      <c r="L28" s="1" t="s">
        <v>7</v>
      </c>
      <c r="M28" s="5">
        <v>29744.400000000001</v>
      </c>
      <c r="N28" s="6">
        <v>43231</v>
      </c>
      <c r="O28" s="6">
        <v>43465</v>
      </c>
      <c r="P28" s="1" t="s">
        <v>216</v>
      </c>
    </row>
    <row r="29" spans="1:16">
      <c r="A29" s="4">
        <v>25</v>
      </c>
      <c r="B29" s="2" t="str">
        <f>HYPERLINK("https://my.zakupivli.pro/remote/dispatcher/state_purchase_view/5194161", "UA-2017-12-26-000491-b")</f>
        <v>UA-2017-12-26-000491-b</v>
      </c>
      <c r="C29" s="2" t="s">
        <v>167</v>
      </c>
      <c r="D29" s="2" t="str">
        <f>HYPERLINK("https://my.zakupivli.pro/remote/dispatcher/state_contracting_view/1252052", "UA-2017-12-26-000491-b-a1")</f>
        <v>UA-2017-12-26-000491-b-a1</v>
      </c>
      <c r="E29" s="1" t="s">
        <v>124</v>
      </c>
      <c r="F29" s="1" t="s">
        <v>218</v>
      </c>
      <c r="G29" s="1" t="s">
        <v>218</v>
      </c>
      <c r="H29" s="1" t="s">
        <v>84</v>
      </c>
      <c r="I29" s="1" t="s">
        <v>191</v>
      </c>
      <c r="J29" s="1" t="s">
        <v>168</v>
      </c>
      <c r="K29" s="1" t="s">
        <v>59</v>
      </c>
      <c r="L29" s="1" t="s">
        <v>5</v>
      </c>
      <c r="M29" s="5">
        <v>99450</v>
      </c>
      <c r="N29" s="6">
        <v>43119</v>
      </c>
      <c r="O29" s="6">
        <v>43465</v>
      </c>
      <c r="P29" s="1" t="s">
        <v>216</v>
      </c>
    </row>
    <row r="30" spans="1:16">
      <c r="A30" s="4">
        <v>26</v>
      </c>
      <c r="B30" s="2" t="str">
        <f>HYPERLINK("https://my.zakupivli.pro/remote/dispatcher/state_purchase_view/5314296", "UA-2018-01-04-001248-a")</f>
        <v>UA-2018-01-04-001248-a</v>
      </c>
      <c r="C30" s="2" t="s">
        <v>167</v>
      </c>
      <c r="D30" s="2" t="str">
        <f>HYPERLINK("https://my.zakupivli.pro/remote/dispatcher/state_contracting_view/1296178", "UA-2018-01-04-001248-a-c1")</f>
        <v>UA-2018-01-04-001248-a-c1</v>
      </c>
      <c r="E30" s="1" t="s">
        <v>106</v>
      </c>
      <c r="F30" s="1" t="s">
        <v>187</v>
      </c>
      <c r="G30" s="1" t="s">
        <v>186</v>
      </c>
      <c r="H30" s="1" t="s">
        <v>93</v>
      </c>
      <c r="I30" s="1" t="s">
        <v>191</v>
      </c>
      <c r="J30" s="1" t="s">
        <v>150</v>
      </c>
      <c r="K30" s="1" t="s">
        <v>0</v>
      </c>
      <c r="L30" s="1" t="s">
        <v>1</v>
      </c>
      <c r="M30" s="5">
        <v>19999</v>
      </c>
      <c r="N30" s="6">
        <v>43130</v>
      </c>
      <c r="O30" s="6">
        <v>43465</v>
      </c>
      <c r="P30" s="1" t="s">
        <v>216</v>
      </c>
    </row>
    <row r="31" spans="1:16">
      <c r="A31" s="4">
        <v>27</v>
      </c>
      <c r="B31" s="2" t="str">
        <f>HYPERLINK("https://my.zakupivli.pro/remote/dispatcher/state_purchase_view/6026208", "UA-2018-02-06-001744-a")</f>
        <v>UA-2018-02-06-001744-a</v>
      </c>
      <c r="C31" s="2" t="s">
        <v>167</v>
      </c>
      <c r="D31" s="2" t="str">
        <f>HYPERLINK("https://my.zakupivli.pro/remote/dispatcher/state_contracting_view/1468486", "UA-2018-02-06-001744-a-c1")</f>
        <v>UA-2018-02-06-001744-a-c1</v>
      </c>
      <c r="E31" s="1" t="s">
        <v>120</v>
      </c>
      <c r="F31" s="1" t="s">
        <v>210</v>
      </c>
      <c r="G31" s="1" t="s">
        <v>210</v>
      </c>
      <c r="H31" s="1" t="s">
        <v>14</v>
      </c>
      <c r="I31" s="1" t="s">
        <v>144</v>
      </c>
      <c r="J31" s="1" t="s">
        <v>206</v>
      </c>
      <c r="K31" s="1" t="s">
        <v>21</v>
      </c>
      <c r="L31" s="1" t="s">
        <v>112</v>
      </c>
      <c r="M31" s="5">
        <v>419993</v>
      </c>
      <c r="N31" s="6">
        <v>43182</v>
      </c>
      <c r="O31" s="6">
        <v>43465</v>
      </c>
      <c r="P31" s="1" t="s">
        <v>216</v>
      </c>
    </row>
    <row r="32" spans="1:16">
      <c r="A32" s="4">
        <v>28</v>
      </c>
      <c r="B32" s="2" t="str">
        <f>HYPERLINK("https://my.zakupivli.pro/remote/dispatcher/state_purchase_view/5862067", "UA-2018-01-30-001521-c")</f>
        <v>UA-2018-01-30-001521-c</v>
      </c>
      <c r="C32" s="2" t="s">
        <v>167</v>
      </c>
      <c r="D32" s="2" t="str">
        <f>HYPERLINK("https://my.zakupivli.pro/remote/dispatcher/state_contracting_view/1436431", "UA-2018-01-30-001521-c-c1")</f>
        <v>UA-2018-01-30-001521-c-c1</v>
      </c>
      <c r="E32" s="1" t="s">
        <v>105</v>
      </c>
      <c r="F32" s="1" t="s">
        <v>189</v>
      </c>
      <c r="G32" s="1" t="s">
        <v>189</v>
      </c>
      <c r="H32" s="1" t="s">
        <v>41</v>
      </c>
      <c r="I32" s="1" t="s">
        <v>144</v>
      </c>
      <c r="J32" s="1" t="s">
        <v>134</v>
      </c>
      <c r="K32" s="1" t="s">
        <v>65</v>
      </c>
      <c r="L32" s="1" t="s">
        <v>95</v>
      </c>
      <c r="M32" s="5">
        <v>1997964</v>
      </c>
      <c r="N32" s="6">
        <v>43172</v>
      </c>
      <c r="O32" s="6">
        <v>43465</v>
      </c>
      <c r="P32" s="1" t="s">
        <v>216</v>
      </c>
    </row>
    <row r="33" spans="1:16">
      <c r="A33" s="4">
        <v>29</v>
      </c>
      <c r="B33" s="2" t="str">
        <f>HYPERLINK("https://my.zakupivli.pro/remote/dispatcher/state_purchase_view/8658570", "UA-2018-10-25-000902-c")</f>
        <v>UA-2018-10-25-000902-c</v>
      </c>
      <c r="C33" s="2" t="s">
        <v>167</v>
      </c>
      <c r="D33" s="2" t="str">
        <f>HYPERLINK("https://my.zakupivli.pro/remote/dispatcher/state_contracting_view/2173686", "UA-2018-10-25-000902-c-a1")</f>
        <v>UA-2018-10-25-000902-c-a1</v>
      </c>
      <c r="E33" s="1" t="s">
        <v>118</v>
      </c>
      <c r="F33" s="1" t="s">
        <v>159</v>
      </c>
      <c r="G33" s="1" t="s">
        <v>159</v>
      </c>
      <c r="H33" s="1" t="s">
        <v>38</v>
      </c>
      <c r="I33" s="1" t="s">
        <v>144</v>
      </c>
      <c r="J33" s="1" t="s">
        <v>202</v>
      </c>
      <c r="K33" s="1" t="s">
        <v>16</v>
      </c>
      <c r="L33" s="1" t="s">
        <v>91</v>
      </c>
      <c r="M33" s="5">
        <v>270111</v>
      </c>
      <c r="N33" s="6">
        <v>43431</v>
      </c>
      <c r="O33" s="6">
        <v>43465</v>
      </c>
      <c r="P33" s="1" t="s">
        <v>216</v>
      </c>
    </row>
    <row r="34" spans="1:16">
      <c r="A34" s="4">
        <v>30</v>
      </c>
      <c r="B34" s="2" t="str">
        <f>HYPERLINK("https://my.zakupivli.pro/remote/dispatcher/state_purchase_view/8793467", "UA-2018-11-07-000940-c")</f>
        <v>UA-2018-11-07-000940-c</v>
      </c>
      <c r="C34" s="2" t="s">
        <v>167</v>
      </c>
      <c r="D34" s="2" t="str">
        <f>HYPERLINK("https://my.zakupivli.pro/remote/dispatcher/state_contracting_view/2189069", "UA-2018-11-07-000940-c-c1")</f>
        <v>UA-2018-11-07-000940-c-c1</v>
      </c>
      <c r="E34" s="1" t="s">
        <v>3</v>
      </c>
      <c r="F34" s="1" t="s">
        <v>182</v>
      </c>
      <c r="G34" s="1" t="s">
        <v>176</v>
      </c>
      <c r="H34" s="1" t="s">
        <v>77</v>
      </c>
      <c r="I34" s="1" t="s">
        <v>191</v>
      </c>
      <c r="J34" s="1" t="s">
        <v>211</v>
      </c>
      <c r="K34" s="1" t="s">
        <v>61</v>
      </c>
      <c r="L34" s="1" t="s">
        <v>19</v>
      </c>
      <c r="M34" s="5">
        <v>120391.46</v>
      </c>
      <c r="N34" s="6">
        <v>43433</v>
      </c>
      <c r="O34" s="6">
        <v>43465</v>
      </c>
      <c r="P34" s="1" t="s">
        <v>216</v>
      </c>
    </row>
    <row r="35" spans="1:16">
      <c r="A35" s="4">
        <v>31</v>
      </c>
      <c r="B35" s="2" t="str">
        <f>HYPERLINK("https://my.zakupivli.pro/remote/dispatcher/state_purchase_view/8551673", "UA-2018-10-16-000843-b")</f>
        <v>UA-2018-10-16-000843-b</v>
      </c>
      <c r="C35" s="2" t="s">
        <v>167</v>
      </c>
      <c r="D35" s="2" t="str">
        <f>HYPERLINK("https://my.zakupivli.pro/remote/dispatcher/state_contracting_view/2163302", "UA-2018-10-16-000843-b-c1")</f>
        <v>UA-2018-10-16-000843-b-c1</v>
      </c>
      <c r="E35" s="1" t="s">
        <v>34</v>
      </c>
      <c r="F35" s="1" t="s">
        <v>178</v>
      </c>
      <c r="G35" s="1" t="s">
        <v>178</v>
      </c>
      <c r="H35" s="1" t="s">
        <v>98</v>
      </c>
      <c r="I35" s="1" t="s">
        <v>144</v>
      </c>
      <c r="J35" s="1" t="s">
        <v>133</v>
      </c>
      <c r="K35" s="1" t="s">
        <v>70</v>
      </c>
      <c r="L35" s="1" t="s">
        <v>87</v>
      </c>
      <c r="M35" s="5">
        <v>496200</v>
      </c>
      <c r="N35" s="6">
        <v>43427</v>
      </c>
      <c r="O35" s="6">
        <v>43465</v>
      </c>
      <c r="P35" s="1" t="s">
        <v>216</v>
      </c>
    </row>
    <row r="36" spans="1:16">
      <c r="A36" s="4">
        <v>32</v>
      </c>
      <c r="B36" s="2" t="str">
        <f>HYPERLINK("https://my.zakupivli.pro/remote/dispatcher/state_purchase_view/7318901", "UA-2018-06-04-001721-a")</f>
        <v>UA-2018-06-04-001721-a</v>
      </c>
      <c r="C36" s="2" t="s">
        <v>167</v>
      </c>
      <c r="D36" s="2" t="str">
        <f>HYPERLINK("https://my.zakupivli.pro/remote/dispatcher/state_contracting_view/1720263", "UA-2018-06-04-001721-a-a1")</f>
        <v>UA-2018-06-04-001721-a-a1</v>
      </c>
      <c r="E36" s="1" t="s">
        <v>104</v>
      </c>
      <c r="F36" s="1" t="s">
        <v>213</v>
      </c>
      <c r="G36" s="1" t="s">
        <v>213</v>
      </c>
      <c r="H36" s="1" t="s">
        <v>37</v>
      </c>
      <c r="I36" s="1" t="s">
        <v>191</v>
      </c>
      <c r="J36" s="1" t="s">
        <v>207</v>
      </c>
      <c r="K36" s="1" t="s">
        <v>46</v>
      </c>
      <c r="L36" s="1" t="s">
        <v>20</v>
      </c>
      <c r="M36" s="5">
        <v>4000</v>
      </c>
      <c r="N36" s="6">
        <v>43271</v>
      </c>
      <c r="O36" s="6">
        <v>43465</v>
      </c>
      <c r="P36" s="1" t="s">
        <v>216</v>
      </c>
    </row>
    <row r="37" spans="1:16">
      <c r="A37" s="4">
        <v>33</v>
      </c>
      <c r="B37" s="2" t="str">
        <f>HYPERLINK("https://my.zakupivli.pro/remote/dispatcher/state_purchase_view/6881316", "UA-2018-04-19-000883-a")</f>
        <v>UA-2018-04-19-000883-a</v>
      </c>
      <c r="C37" s="2" t="s">
        <v>167</v>
      </c>
      <c r="D37" s="2" t="str">
        <f>HYPERLINK("https://my.zakupivli.pro/remote/dispatcher/state_contracting_view/1602152", "UA-2018-04-19-000883-a-a1")</f>
        <v>UA-2018-04-19-000883-a-a1</v>
      </c>
      <c r="E37" s="1" t="s">
        <v>88</v>
      </c>
      <c r="F37" s="1" t="s">
        <v>195</v>
      </c>
      <c r="G37" s="1" t="s">
        <v>195</v>
      </c>
      <c r="H37" s="1" t="s">
        <v>23</v>
      </c>
      <c r="I37" s="1" t="s">
        <v>191</v>
      </c>
      <c r="J37" s="1" t="s">
        <v>157</v>
      </c>
      <c r="K37" s="1" t="s">
        <v>43</v>
      </c>
      <c r="L37" s="1" t="s">
        <v>8</v>
      </c>
      <c r="M37" s="5">
        <v>23900</v>
      </c>
      <c r="N37" s="6">
        <v>43234</v>
      </c>
      <c r="O37" s="6">
        <v>43465</v>
      </c>
      <c r="P37" s="1" t="s">
        <v>216</v>
      </c>
    </row>
    <row r="38" spans="1:16">
      <c r="A38" s="4">
        <v>34</v>
      </c>
      <c r="B38" s="2" t="str">
        <f>HYPERLINK("https://my.zakupivli.pro/remote/dispatcher/state_purchase_view/6948163", "UA-2018-04-25-001309-a")</f>
        <v>UA-2018-04-25-001309-a</v>
      </c>
      <c r="C38" s="2" t="s">
        <v>167</v>
      </c>
      <c r="D38" s="2" t="str">
        <f>HYPERLINK("https://my.zakupivli.pro/remote/dispatcher/state_contracting_view/1624341", "UA-2018-04-25-001309-a-a1")</f>
        <v>UA-2018-04-25-001309-a-a1</v>
      </c>
      <c r="E38" s="1" t="s">
        <v>2</v>
      </c>
      <c r="F38" s="1" t="s">
        <v>180</v>
      </c>
      <c r="G38" s="1" t="s">
        <v>180</v>
      </c>
      <c r="H38" s="1" t="s">
        <v>100</v>
      </c>
      <c r="I38" s="1" t="s">
        <v>191</v>
      </c>
      <c r="J38" s="1" t="s">
        <v>133</v>
      </c>
      <c r="K38" s="1" t="s">
        <v>70</v>
      </c>
      <c r="L38" s="1" t="s">
        <v>11</v>
      </c>
      <c r="M38" s="5">
        <v>195000</v>
      </c>
      <c r="N38" s="6">
        <v>43241</v>
      </c>
      <c r="O38" s="6">
        <v>43465</v>
      </c>
      <c r="P38" s="1" t="s">
        <v>216</v>
      </c>
    </row>
    <row r="39" spans="1:16">
      <c r="A39" s="4">
        <v>35</v>
      </c>
      <c r="B39" s="2" t="str">
        <f>HYPERLINK("https://my.zakupivli.pro/remote/dispatcher/state_purchase_view/6095381", "UA-2018-02-09-001288-a")</f>
        <v>UA-2018-02-09-001288-a</v>
      </c>
      <c r="C39" s="2" t="s">
        <v>167</v>
      </c>
      <c r="D39" s="2" t="str">
        <f>HYPERLINK("https://my.zakupivli.pro/remote/dispatcher/state_contracting_view/1401492", "UA-2018-02-09-001288-a-c1")</f>
        <v>UA-2018-02-09-001288-a-c1</v>
      </c>
      <c r="E39" s="1" t="s">
        <v>114</v>
      </c>
      <c r="F39" s="1" t="s">
        <v>221</v>
      </c>
      <c r="G39" s="1" t="s">
        <v>221</v>
      </c>
      <c r="H39" s="1" t="s">
        <v>67</v>
      </c>
      <c r="I39" s="1" t="s">
        <v>191</v>
      </c>
      <c r="J39" s="1" t="s">
        <v>173</v>
      </c>
      <c r="K39" s="1" t="s">
        <v>55</v>
      </c>
      <c r="L39" s="1" t="s">
        <v>13</v>
      </c>
      <c r="M39" s="5">
        <v>49900</v>
      </c>
      <c r="N39" s="6">
        <v>43158</v>
      </c>
      <c r="O39" s="6">
        <v>43465</v>
      </c>
      <c r="P39" s="1" t="s">
        <v>216</v>
      </c>
    </row>
    <row r="40" spans="1:16">
      <c r="A40" s="4">
        <v>36</v>
      </c>
      <c r="B40" s="2" t="str">
        <f>HYPERLINK("https://my.zakupivli.pro/remote/dispatcher/state_purchase_view/8796822", "UA-2018-11-07-001539-c")</f>
        <v>UA-2018-11-07-001539-c</v>
      </c>
      <c r="C40" s="2" t="s">
        <v>167</v>
      </c>
      <c r="D40" s="2" t="str">
        <f>HYPERLINK("https://my.zakupivli.pro/remote/dispatcher/state_contracting_view/2189104", "UA-2018-11-07-001539-c-c1")</f>
        <v>UA-2018-11-07-001539-c-c1</v>
      </c>
      <c r="E40" s="1" t="s">
        <v>129</v>
      </c>
      <c r="F40" s="1" t="s">
        <v>170</v>
      </c>
      <c r="G40" s="1" t="s">
        <v>170</v>
      </c>
      <c r="H40" s="1" t="s">
        <v>45</v>
      </c>
      <c r="I40" s="1" t="s">
        <v>191</v>
      </c>
      <c r="J40" s="1" t="s">
        <v>212</v>
      </c>
      <c r="K40" s="1" t="s">
        <v>64</v>
      </c>
      <c r="L40" s="1" t="s">
        <v>90</v>
      </c>
      <c r="M40" s="5">
        <v>49245</v>
      </c>
      <c r="N40" s="6">
        <v>43433</v>
      </c>
      <c r="O40" s="6">
        <v>43465</v>
      </c>
      <c r="P40" s="1" t="s">
        <v>216</v>
      </c>
    </row>
    <row r="41" spans="1:16">
      <c r="A41" s="4">
        <v>37</v>
      </c>
      <c r="B41" s="2" t="str">
        <f>HYPERLINK("https://my.zakupivli.pro/remote/dispatcher/state_purchase_view/8492264", "UA-2018-10-09-000400-c")</f>
        <v>UA-2018-10-09-000400-c</v>
      </c>
      <c r="C41" s="2" t="s">
        <v>167</v>
      </c>
      <c r="D41" s="2" t="str">
        <f>HYPERLINK("https://my.zakupivli.pro/remote/dispatcher/state_contracting_view/2122140", "UA-2018-10-09-000400-c-c1")</f>
        <v>UA-2018-10-09-000400-c-c1</v>
      </c>
      <c r="E41" s="1" t="s">
        <v>17</v>
      </c>
      <c r="F41" s="1" t="s">
        <v>142</v>
      </c>
      <c r="G41" s="1" t="s">
        <v>139</v>
      </c>
      <c r="H41" s="1" t="s">
        <v>41</v>
      </c>
      <c r="I41" s="1" t="s">
        <v>144</v>
      </c>
      <c r="J41" s="1" t="s">
        <v>201</v>
      </c>
      <c r="K41" s="1" t="s">
        <v>28</v>
      </c>
      <c r="L41" s="1" t="s">
        <v>81</v>
      </c>
      <c r="M41" s="5">
        <v>447000</v>
      </c>
      <c r="N41" s="6">
        <v>43417</v>
      </c>
      <c r="O41" s="6">
        <v>43465</v>
      </c>
      <c r="P41" s="1" t="s">
        <v>216</v>
      </c>
    </row>
    <row r="42" spans="1:16">
      <c r="A42" s="4">
        <v>38</v>
      </c>
      <c r="B42" s="2" t="str">
        <f>HYPERLINK("https://my.zakupivli.pro/remote/dispatcher/state_purchase_view/7538052", "UA-2018-06-22-002919-a")</f>
        <v>UA-2018-06-22-002919-a</v>
      </c>
      <c r="C42" s="2" t="s">
        <v>167</v>
      </c>
      <c r="D42" s="2" t="str">
        <f>HYPERLINK("https://my.zakupivli.pro/remote/dispatcher/state_contracting_view/1796593", "UA-2018-06-22-002919-a-b1")</f>
        <v>UA-2018-06-22-002919-a-b1</v>
      </c>
      <c r="E42" s="1" t="s">
        <v>73</v>
      </c>
      <c r="F42" s="1" t="s">
        <v>194</v>
      </c>
      <c r="G42" s="1" t="s">
        <v>193</v>
      </c>
      <c r="H42" s="1" t="s">
        <v>23</v>
      </c>
      <c r="I42" s="1" t="s">
        <v>191</v>
      </c>
      <c r="J42" s="1" t="s">
        <v>143</v>
      </c>
      <c r="K42" s="1" t="s">
        <v>74</v>
      </c>
      <c r="L42" s="1" t="s">
        <v>30</v>
      </c>
      <c r="M42" s="5">
        <v>29784</v>
      </c>
      <c r="N42" s="6">
        <v>43300</v>
      </c>
      <c r="O42" s="6">
        <v>43465</v>
      </c>
      <c r="P42" s="1" t="s">
        <v>216</v>
      </c>
    </row>
    <row r="43" spans="1:16">
      <c r="A43" s="1" t="s">
        <v>155</v>
      </c>
    </row>
  </sheetData>
  <autoFilter ref="A4:P42"/>
  <hyperlinks>
    <hyperlink ref="A2" r:id="rId1" display="mailto:report-feedback@zakupivli.pro"/>
    <hyperlink ref="B5" r:id="rId2" display="https://my.zakupivli.pro/remote/dispatcher/state_purchase_view/6715551"/>
    <hyperlink ref="D5" r:id="rId3" display="https://my.zakupivli.pro/remote/dispatcher/state_contracting_view/1608397"/>
    <hyperlink ref="B6" r:id="rId4" display="https://my.zakupivli.pro/remote/dispatcher/state_purchase_view/7261926"/>
    <hyperlink ref="D6" r:id="rId5" display="https://my.zakupivli.pro/remote/dispatcher/state_contracting_view/1720284"/>
    <hyperlink ref="B7" r:id="rId6" display="https://my.zakupivli.pro/remote/dispatcher/state_purchase_view/7328988"/>
    <hyperlink ref="D7" r:id="rId7" display="https://my.zakupivli.pro/remote/dispatcher/state_contracting_view/1734092"/>
    <hyperlink ref="B8" r:id="rId8" display="https://my.zakupivli.pro/remote/dispatcher/state_purchase_view/7594143"/>
    <hyperlink ref="D8" r:id="rId9" display="https://my.zakupivli.pro/remote/dispatcher/state_contracting_view/1838554"/>
    <hyperlink ref="B9" r:id="rId10" display="https://my.zakupivli.pro/remote/dispatcher/state_purchase_view/8521788"/>
    <hyperlink ref="D9" r:id="rId11" display="https://my.zakupivli.pro/remote/dispatcher/state_contracting_view/2135257"/>
    <hyperlink ref="B10" r:id="rId12" display="https://my.zakupivli.pro/remote/dispatcher/state_purchase_view/6092214"/>
    <hyperlink ref="D10" r:id="rId13" display="https://my.zakupivli.pro/remote/dispatcher/state_contracting_view/1413659"/>
    <hyperlink ref="B11" r:id="rId14" display="https://my.zakupivli.pro/remote/dispatcher/state_purchase_view/7818121"/>
    <hyperlink ref="D11" r:id="rId15" display="https://my.zakupivli.pro/remote/dispatcher/state_contracting_view/1857910"/>
    <hyperlink ref="B12" r:id="rId16" display="https://my.zakupivli.pro/remote/dispatcher/state_purchase_view/8303471"/>
    <hyperlink ref="D12" r:id="rId17" display="https://my.zakupivli.pro/remote/dispatcher/state_contracting_view/2003999"/>
    <hyperlink ref="B13" r:id="rId18" display="https://my.zakupivli.pro/remote/dispatcher/state_purchase_view/6125572"/>
    <hyperlink ref="D13" r:id="rId19" display="https://my.zakupivli.pro/remote/dispatcher/state_contracting_view/1475933"/>
    <hyperlink ref="B14" r:id="rId20" display="https://my.zakupivli.pro/remote/dispatcher/state_purchase_view/6918364"/>
    <hyperlink ref="D14" r:id="rId21" display="https://my.zakupivli.pro/remote/dispatcher/state_contracting_view/1716697"/>
    <hyperlink ref="B15" r:id="rId22" display="https://my.zakupivli.pro/remote/dispatcher/state_purchase_view/8866934"/>
    <hyperlink ref="D15" r:id="rId23" display="https://my.zakupivli.pro/remote/dispatcher/state_contracting_view/2184979"/>
    <hyperlink ref="B16" r:id="rId24" display="https://my.zakupivli.pro/remote/dispatcher/state_purchase_view/7519251"/>
    <hyperlink ref="D16" r:id="rId25" display="https://my.zakupivli.pro/remote/dispatcher/state_contracting_view/1759441"/>
    <hyperlink ref="B17" r:id="rId26" display="https://my.zakupivli.pro/remote/dispatcher/state_purchase_view/7466745"/>
    <hyperlink ref="D17" r:id="rId27" display="https://my.zakupivli.pro/remote/dispatcher/state_contracting_view/1772516"/>
    <hyperlink ref="B18" r:id="rId28" display="https://my.zakupivli.pro/remote/dispatcher/state_purchase_view/7491340"/>
    <hyperlink ref="D18" r:id="rId29" display="https://my.zakupivli.pro/remote/dispatcher/state_contracting_view/1809738"/>
    <hyperlink ref="B19" r:id="rId30" display="https://my.zakupivli.pro/remote/dispatcher/state_purchase_view/5498251"/>
    <hyperlink ref="D19" r:id="rId31" display="https://my.zakupivli.pro/remote/dispatcher/state_contracting_view/1362138"/>
    <hyperlink ref="B20" r:id="rId32" display="https://my.zakupivli.pro/remote/dispatcher/state_purchase_view/8558461"/>
    <hyperlink ref="D20" r:id="rId33" display="https://my.zakupivli.pro/remote/dispatcher/state_contracting_view/2108375"/>
    <hyperlink ref="B21" r:id="rId34" display="https://my.zakupivli.pro/remote/dispatcher/state_purchase_view/8558612"/>
    <hyperlink ref="D21" r:id="rId35" display="https://my.zakupivli.pro/remote/dispatcher/state_contracting_view/2108490"/>
    <hyperlink ref="B22" r:id="rId36" display="https://my.zakupivli.pro/remote/dispatcher/state_purchase_view/8678009"/>
    <hyperlink ref="D22" r:id="rId37" display="https://my.zakupivli.pro/remote/dispatcher/state_contracting_view/2189140"/>
    <hyperlink ref="B23" r:id="rId38" display="https://my.zakupivli.pro/remote/dispatcher/state_purchase_view/7835253"/>
    <hyperlink ref="D23" r:id="rId39" display="https://my.zakupivli.pro/remote/dispatcher/state_contracting_view/1864514"/>
    <hyperlink ref="B24" r:id="rId40" display="https://my.zakupivli.pro/remote/dispatcher/state_purchase_view/6989934"/>
    <hyperlink ref="D24" r:id="rId41" display="https://my.zakupivli.pro/remote/dispatcher/state_contracting_view/1691035"/>
    <hyperlink ref="B25" r:id="rId42" display="https://my.zakupivli.pro/remote/dispatcher/state_purchase_view/8457951"/>
    <hyperlink ref="D25" r:id="rId43" display="https://my.zakupivli.pro/remote/dispatcher/state_contracting_view/2079320"/>
    <hyperlink ref="B26" r:id="rId44" display="https://my.zakupivli.pro/remote/dispatcher/state_purchase_view/6144756"/>
    <hyperlink ref="D26" r:id="rId45" display="https://my.zakupivli.pro/remote/dispatcher/state_contracting_view/1349170"/>
    <hyperlink ref="B27" r:id="rId46" display="https://my.zakupivli.pro/remote/dispatcher/state_purchase_view/6345166"/>
    <hyperlink ref="D27" r:id="rId47" display="https://my.zakupivli.pro/remote/dispatcher/state_contracting_view/1466284"/>
    <hyperlink ref="B28" r:id="rId48" display="https://my.zakupivli.pro/remote/dispatcher/state_purchase_view/6841825"/>
    <hyperlink ref="D28" r:id="rId49" display="https://my.zakupivli.pro/remote/dispatcher/state_contracting_view/1597916"/>
    <hyperlink ref="B29" r:id="rId50" display="https://my.zakupivli.pro/remote/dispatcher/state_purchase_view/5194161"/>
    <hyperlink ref="D29" r:id="rId51" display="https://my.zakupivli.pro/remote/dispatcher/state_contracting_view/1252052"/>
    <hyperlink ref="B30" r:id="rId52" display="https://my.zakupivli.pro/remote/dispatcher/state_purchase_view/5314296"/>
    <hyperlink ref="D30" r:id="rId53" display="https://my.zakupivli.pro/remote/dispatcher/state_contracting_view/1296178"/>
    <hyperlink ref="B31" r:id="rId54" display="https://my.zakupivli.pro/remote/dispatcher/state_purchase_view/6026208"/>
    <hyperlink ref="D31" r:id="rId55" display="https://my.zakupivli.pro/remote/dispatcher/state_contracting_view/1468486"/>
    <hyperlink ref="B32" r:id="rId56" display="https://my.zakupivli.pro/remote/dispatcher/state_purchase_view/5862067"/>
    <hyperlink ref="D32" r:id="rId57" display="https://my.zakupivli.pro/remote/dispatcher/state_contracting_view/1436431"/>
    <hyperlink ref="B33" r:id="rId58" display="https://my.zakupivli.pro/remote/dispatcher/state_purchase_view/8658570"/>
    <hyperlink ref="D33" r:id="rId59" display="https://my.zakupivli.pro/remote/dispatcher/state_contracting_view/2173686"/>
    <hyperlink ref="B34" r:id="rId60" display="https://my.zakupivli.pro/remote/dispatcher/state_purchase_view/8793467"/>
    <hyperlink ref="D34" r:id="rId61" display="https://my.zakupivli.pro/remote/dispatcher/state_contracting_view/2189069"/>
    <hyperlink ref="B35" r:id="rId62" display="https://my.zakupivli.pro/remote/dispatcher/state_purchase_view/8551673"/>
    <hyperlink ref="D35" r:id="rId63" display="https://my.zakupivli.pro/remote/dispatcher/state_contracting_view/2163302"/>
    <hyperlink ref="B36" r:id="rId64" display="https://my.zakupivli.pro/remote/dispatcher/state_purchase_view/7318901"/>
    <hyperlink ref="D36" r:id="rId65" display="https://my.zakupivli.pro/remote/dispatcher/state_contracting_view/1720263"/>
    <hyperlink ref="B37" r:id="rId66" display="https://my.zakupivli.pro/remote/dispatcher/state_purchase_view/6881316"/>
    <hyperlink ref="D37" r:id="rId67" display="https://my.zakupivli.pro/remote/dispatcher/state_contracting_view/1602152"/>
    <hyperlink ref="B38" r:id="rId68" display="https://my.zakupivli.pro/remote/dispatcher/state_purchase_view/6948163"/>
    <hyperlink ref="D38" r:id="rId69" display="https://my.zakupivli.pro/remote/dispatcher/state_contracting_view/1624341"/>
    <hyperlink ref="B39" r:id="rId70" display="https://my.zakupivli.pro/remote/dispatcher/state_purchase_view/6095381"/>
    <hyperlink ref="D39" r:id="rId71" display="https://my.zakupivli.pro/remote/dispatcher/state_contracting_view/1401492"/>
    <hyperlink ref="B40" r:id="rId72" display="https://my.zakupivli.pro/remote/dispatcher/state_purchase_view/8796822"/>
    <hyperlink ref="D40" r:id="rId73" display="https://my.zakupivli.pro/remote/dispatcher/state_contracting_view/2189104"/>
    <hyperlink ref="B41" r:id="rId74" display="https://my.zakupivli.pro/remote/dispatcher/state_purchase_view/8492264"/>
    <hyperlink ref="D41" r:id="rId75" display="https://my.zakupivli.pro/remote/dispatcher/state_contracting_view/2122140"/>
    <hyperlink ref="B42" r:id="rId76" display="https://my.zakupivli.pro/remote/dispatcher/state_purchase_view/7538052"/>
    <hyperlink ref="D42" r:id="rId77" display="https://my.zakupivli.pro/remote/dispatcher/state_contracting_view/179659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Vlad</cp:lastModifiedBy>
  <dcterms:created xsi:type="dcterms:W3CDTF">2024-02-08T15:30:27Z</dcterms:created>
  <dcterms:modified xsi:type="dcterms:W3CDTF">2024-02-09T11:53:53Z</dcterms:modified>
</cp:coreProperties>
</file>