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55" windowWidth="27495" windowHeight="13485"/>
  </bookViews>
  <sheets>
    <sheet name="Sheet" sheetId="1" r:id="rId1"/>
  </sheets>
  <definedNames>
    <definedName name="_xlnm._FilterDatabase" localSheetId="0" hidden="1">Sheet!$A$3:$J$89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<sst xmlns="http://schemas.openxmlformats.org/spreadsheetml/2006/main" count="441" uniqueCount="232">
  <si>
    <t xml:space="preserve"> 80510000-2 Послуги з професійної підготовки спеціалістів 
</t>
  </si>
  <si>
    <t xml:space="preserve"> ДкК021:2015  39220000- 0 – Кухонне приладдя, товари для дому та господарства (Щітка для підлоги).</t>
  </si>
  <si>
    <t>(Послуги з у70330000-3 - Послуги з управління нерухомістю, надавані на платній основі чи на договірних засадах тримання будинку та прибудинкової території. ОСББ "Слави 8", філія за адресою бульвар Слави,8)</t>
  </si>
  <si>
    <t>01</t>
  </si>
  <si>
    <t>01/01</t>
  </si>
  <si>
    <t>01/03</t>
  </si>
  <si>
    <t>01/05</t>
  </si>
  <si>
    <t>01/07</t>
  </si>
  <si>
    <t>01/10</t>
  </si>
  <si>
    <t>01/11</t>
  </si>
  <si>
    <t>01/12</t>
  </si>
  <si>
    <t>01/2021</t>
  </si>
  <si>
    <t>01/2022/ПЦС</t>
  </si>
  <si>
    <t>01/2022/СП</t>
  </si>
  <si>
    <t>02-12-39</t>
  </si>
  <si>
    <t>02/05</t>
  </si>
  <si>
    <t>02/07</t>
  </si>
  <si>
    <t>02/10</t>
  </si>
  <si>
    <t>02/11</t>
  </si>
  <si>
    <t>0203</t>
  </si>
  <si>
    <t>02216017</t>
  </si>
  <si>
    <t>02216017/1</t>
  </si>
  <si>
    <t>02216017/2</t>
  </si>
  <si>
    <t>02216017/3</t>
  </si>
  <si>
    <t>03/10</t>
  </si>
  <si>
    <t>03341305</t>
  </si>
  <si>
    <t>04/10</t>
  </si>
  <si>
    <t>040021</t>
  </si>
  <si>
    <t>05/10</t>
  </si>
  <si>
    <t>06/10</t>
  </si>
  <si>
    <t>07/10</t>
  </si>
  <si>
    <t>07/21</t>
  </si>
  <si>
    <t>08/10</t>
  </si>
  <si>
    <t>09/10</t>
  </si>
  <si>
    <t>09/118</t>
  </si>
  <si>
    <t>09310000-5 Електрична енергія( за ад. пр.О.Поля ,19,17; Б.Слави ,8 ; вул.Новоорловська,10; Запорізьке шосе,56)</t>
  </si>
  <si>
    <t xml:space="preserve">09320000-8 Пара, горяча вода та пов'язана продукція (Послуги з постачання теплової енергії за адресами:. пр.О.Поля ,19,17; Б.Слави ,8 ; вул.Новоорловська,10; Запорізьке шосе,56). </t>
  </si>
  <si>
    <t xml:space="preserve">09320000-8 Пара, горяча вода та пов'язана продукція (Послуги з постачання теплової енергії, централізоване опалення за ад. пр.О.Поля ,19,17; Б.Слави ,8 ; вул.Новоорловська,10; Запорізьке шосе,56). </t>
  </si>
  <si>
    <t>10/02216017</t>
  </si>
  <si>
    <t>114</t>
  </si>
  <si>
    <t>12</t>
  </si>
  <si>
    <t>12/ 02216017</t>
  </si>
  <si>
    <t>16002</t>
  </si>
  <si>
    <t>1602</t>
  </si>
  <si>
    <t>1602/1</t>
  </si>
  <si>
    <t>1699</t>
  </si>
  <si>
    <t>1703</t>
  </si>
  <si>
    <t>1712</t>
  </si>
  <si>
    <t>19087191</t>
  </si>
  <si>
    <t>19143995</t>
  </si>
  <si>
    <t>19640000-4 Поліетиленові мішки та пакети для сміття</t>
  </si>
  <si>
    <t>21</t>
  </si>
  <si>
    <t>22</t>
  </si>
  <si>
    <t>22/СПЮ-22</t>
  </si>
  <si>
    <t>22450000-9 Друкована продукція з елементами (свідоцтва)</t>
  </si>
  <si>
    <t>22810000-1 паперові чи картонні реєстраційні журнали (Журнали групових занять).</t>
  </si>
  <si>
    <t>23/03-02</t>
  </si>
  <si>
    <t>238600821</t>
  </si>
  <si>
    <t>24450000-3 Агрохімічна продукція (Дезінфікуючий засіб для обробки рук і шкіри; дезінфікуючий засіб для обробки поверхонь).</t>
  </si>
  <si>
    <t>261</t>
  </si>
  <si>
    <t>2633300327</t>
  </si>
  <si>
    <t>2676305397</t>
  </si>
  <si>
    <t>2727410297</t>
  </si>
  <si>
    <t>2908112534</t>
  </si>
  <si>
    <t>2964601024</t>
  </si>
  <si>
    <t>30190000-7 Офісне устаткування та приладдя різне (Канцелярське приладдя)</t>
  </si>
  <si>
    <t xml:space="preserve">30190000-7 Офісне устаткування та приладдя різне (папір для друку). </t>
  </si>
  <si>
    <t>30190000-7 Офісне устаткування та приладдя різне. ( Канцелярськи товари)</t>
  </si>
  <si>
    <t>30200000-1 Комп’ютерне обладнання та приладдя.</t>
  </si>
  <si>
    <t>30230000-0 Комп'ютерне обладнання (Мишка, клавіатура )</t>
  </si>
  <si>
    <t>3105204007</t>
  </si>
  <si>
    <t>3144003177</t>
  </si>
  <si>
    <t xml:space="preserve">31530000-0 Частини до світильників та освітлювального обладнання </t>
  </si>
  <si>
    <t>31686/2022</t>
  </si>
  <si>
    <t>32580000-2  Інформаційне обладнання( Захищені носії особистих ключів,засіб КЗІ електрон.ключ „Secure Token-338M”)</t>
  </si>
  <si>
    <t>32688148</t>
  </si>
  <si>
    <t>33580257</t>
  </si>
  <si>
    <t>34588401</t>
  </si>
  <si>
    <t>36216548</t>
  </si>
  <si>
    <t>36640049</t>
  </si>
  <si>
    <t>36865753</t>
  </si>
  <si>
    <t>37149106</t>
  </si>
  <si>
    <t>38</t>
  </si>
  <si>
    <t>39160000-1 Шкільні меблі (мольберт дерев'яний хлопушка)</t>
  </si>
  <si>
    <t>39200703</t>
  </si>
  <si>
    <t>39230000</t>
  </si>
  <si>
    <t>39306466</t>
  </si>
  <si>
    <t xml:space="preserve">39520000-3 Готові текстильні вироби  </t>
  </si>
  <si>
    <t xml:space="preserve">39830000-9 Продукція для чищення </t>
  </si>
  <si>
    <t>39942877</t>
  </si>
  <si>
    <t>40279677</t>
  </si>
  <si>
    <t>40436367</t>
  </si>
  <si>
    <t>40497815</t>
  </si>
  <si>
    <t>41110000-3 Питна вода ( Послуги  водопостачання та водовідведення проспект О.Поля,19)внесено зміни до річного плану закупівель</t>
  </si>
  <si>
    <t>41110000-3 Питна вода (Послуги водопостачання та водовідведення за ад. пр.О.Поля ,17; Б.Слави ,8 ; вул.Новоорловська,10; Запорізьке шосе,56)</t>
  </si>
  <si>
    <t>41110000-3 Питна вода (Послуги водопостачання та водовідведення за ад. пр.О.Поля ,17; Б.Слави ,8 ; вул.Новоорловська,10; Запорізьке шосе,56)  Внесені зміни в  річний план закупівель</t>
  </si>
  <si>
    <t>41110000-3 Питна вода (Послуги водопостачання та водовідведення за ад. пр.О.Поля ,19)</t>
  </si>
  <si>
    <t>41110000-3 Питна вода (Послуги водопостачання та водовідведення за ад. пр.О.Поля ,19,17; Б.Слави ,8 ; вул.Новоорловська,10; Запорізьке шосе,56)  Внесені зміни в  річний план закупівель</t>
  </si>
  <si>
    <t>41612783</t>
  </si>
  <si>
    <t>41612830</t>
  </si>
  <si>
    <t>41682253</t>
  </si>
  <si>
    <t>41753926</t>
  </si>
  <si>
    <t>42</t>
  </si>
  <si>
    <t>42082379</t>
  </si>
  <si>
    <t>42353652</t>
  </si>
  <si>
    <t>43261044</t>
  </si>
  <si>
    <t>43578336</t>
  </si>
  <si>
    <t>44810000-1 Фарби</t>
  </si>
  <si>
    <t>44953530</t>
  </si>
  <si>
    <t>48440000-4 Пакети програмного забезпечення для фінансового аналізу та бухгалтерського обліку ( Програмний  комплекс IS-pro)</t>
  </si>
  <si>
    <t xml:space="preserve">48440000-4 Пакети програмного забезпечення для фінансового аналізу та бухгалтерського обліку ( Програмний комплекс IS-pro)
</t>
  </si>
  <si>
    <t xml:space="preserve">48440000-4 Пакети програмного забезпечення для фінансового аналізу та бухгалтерського обліку( Програмний  комплекс IS-pro). Внесені зміни  до річного плану закупівль </t>
  </si>
  <si>
    <t>50310000-1 Технічне обслуговування і ремонт офісної техніки (Послуги з заправки та реставрації картриджів)</t>
  </si>
  <si>
    <t>50320000-4 Послуги з ремонту і технічного обслуговування персональних комп'ютерів.</t>
  </si>
  <si>
    <t>50410000-2 Послуги з ремонту і техничного обслуговування вимірювальних, випробувальних і контрольних приладів (Послуги з перезарядки вогнегасників різних типів)</t>
  </si>
  <si>
    <t xml:space="preserve">50410000-2 Послуги з ремонту і технічного обслуговування вимірювальних, випробувальних і контрольних приладів.  </t>
  </si>
  <si>
    <t>50720000-8 Послуги з ремонту і технічного обслуговування систем центрального опалення (промивка опалювальної системи, гідравлічне випробування абонентьського приєднання, адреса пр. О. Поля,19)</t>
  </si>
  <si>
    <t>52-П/2021</t>
  </si>
  <si>
    <t>521000031686/2021</t>
  </si>
  <si>
    <t>60</t>
  </si>
  <si>
    <t>70330000-3 - Послуги з управління нерухомістю, надавані на платній основі чи на договірних засадах</t>
  </si>
  <si>
    <t>70330000-3 - Послуги з управління нерухомістю, надавані на платній основі чи на договірних засадах (Послуги з утримання будинку та прибудинкової території . ТОВ "Наше місто" філія за адресою Запорізке шосе,56)</t>
  </si>
  <si>
    <t>70330000-3 - Послуги з управління нерухомістю, надавані на платній основі чи на договірних засадах (Послуги з утримання будинку та прибудинкової території. ОСББ "Кобзар-2016", філія за адресою: вулиця  Новоорловська,10)</t>
  </si>
  <si>
    <t xml:space="preserve">70330000-3 - Послуги з управління нерухомістю, надавані на платній основі чи на договірних засадах. (ОСББ "Поля,17), за адресою м. Дніпро, проспект Олександра Поля,17
</t>
  </si>
  <si>
    <t xml:space="preserve">70330000-3 - Послуги з управління нерухомістю, надавані на платній основі чи на договірних засадах. (Оплата експлуатаційних послуг, пов'язаних з утриманням будинку та прибудинкової території) за адресою: Запорізьке шосе,56
</t>
  </si>
  <si>
    <t xml:space="preserve">70330000-3 - Послуги з управління нерухомістю, надавані на платній основі чи на договірних засадах. (Послуги з утримання будинку та прибудинкової території. ОСББ ""Кобзар-2016"", філія за адресою Новоорловська,10).
</t>
  </si>
  <si>
    <t xml:space="preserve">70330000-3 - Послуги з управління нерухомістю, надавані на платній основі чи на договірних засадах. ОСББ "Кобзар-2016", за адресою м. Дніпро, вулиця Новоорловська,10
</t>
  </si>
  <si>
    <t xml:space="preserve">70330000-3 - Послуги з управління нерухомістю, надавані на платній основі чи на договірних засадах. ОСББ "Слави 8", за адресою м. Дніпро, бульвар Слави,8
</t>
  </si>
  <si>
    <t xml:space="preserve">70330000-3 - Послуги з управління нерухомістю, надавані на платній основі чи на договірних засадах. Послуги з утримання будинку та прибудинкової території, філія за адресою Новоорловська,10; ОСББ "Слави,8".
</t>
  </si>
  <si>
    <t xml:space="preserve">71630000-3 Послуги з технічного огляду та випробовувань ; 71632000-7 Послуги з технічних випробувань
</t>
  </si>
  <si>
    <t>72250000-2 Послуги, пов'язані із системами та підтримкою ("Єдина Інформаційна система управління бюджетом" ЄІСУБ)</t>
  </si>
  <si>
    <t>72260000-5 Послуги  пов’язані з програмним забезпеченням ( консультативні послуги по роботі з програмним забезпеченням)</t>
  </si>
  <si>
    <t>72260000-5 Послуги, пов'язані з програмним забезпеченням (Програмне забезпечення Медок)</t>
  </si>
  <si>
    <t>72260000-5 Послуги, пов'язані з програмним забезпеченням (Програмне забезпечення Медок) Постачання примірника та пакетів оновлень комп'ютерної програми Медок модуль "Звітність ", модуль "Облік ПДВ"</t>
  </si>
  <si>
    <t>72260000-5 Послуги, пов'язані з програмним забезпеченням (Програмне забезпечення Медок). Модуль "Звітність. Мережева версія; модуль "Облік ПДВ"</t>
  </si>
  <si>
    <t xml:space="preserve">72310000-1 Послуги з обробки даних (КП "Програмний комплекс «Варта" з правом використання до закінчення терміну дії  кваліфікованого сертифікату електроного підпису ) </t>
  </si>
  <si>
    <t>75250000-3 Послуги пожежних і рятувальних служб</t>
  </si>
  <si>
    <t>75250000-3- Послуги пожежних і рятувальних служб, 75251110-4- Послуги з протипожежного захисту.</t>
  </si>
  <si>
    <t>79710000-4  Охоронні послуги 
79711000-1- Послуги з моніторингу сигналів тривоги,що надходять з пристроїв охоронної сигналізації.</t>
  </si>
  <si>
    <t>79710000-4 Охоронні послуги 79711000-1- Послуги з моніторингу сигналів тривоги,що надходять з пристроїв охоронної сигналізації</t>
  </si>
  <si>
    <t xml:space="preserve">79980000-7 Послуги з передплати друкованих видань. Передплата періодичного видання - газета "Наше місто" з додатками та їх доставка.
</t>
  </si>
  <si>
    <t>79980000-7 – Послуги з передплати друкованих видань</t>
  </si>
  <si>
    <t>79980000-7 – Послуги з передплати друкованих видань(Передплата періодичного видання – газета «Наше Місто» )</t>
  </si>
  <si>
    <t xml:space="preserve">80510000-2 Послуги з професійної підготовки спеціалістів </t>
  </si>
  <si>
    <t>80550000-4 Послуги з професійної підготовки у сфері безпеки</t>
  </si>
  <si>
    <t>90510000-5 Утилізація сміття та поводження зі сміттям (послуги з вивозу та захороненню ТПВ)</t>
  </si>
  <si>
    <t>ЄДРПОУ переможця</t>
  </si>
  <si>
    <t>Ідентифікатор закупівлі</t>
  </si>
  <si>
    <t>БОГАТИР ДМИТРО ЄВГЕНОВИЧ</t>
  </si>
  <si>
    <t>ВОЛІВАЧ ЄВГЕН ОЛЕКСАНДРОВИЧ</t>
  </si>
  <si>
    <t>ВОЛІВАЧ ТЕТЯНА ГЕННАДІЇВНА</t>
  </si>
  <si>
    <t>ДГП - 413</t>
  </si>
  <si>
    <t>ДГП-526</t>
  </si>
  <si>
    <t>ДГП23-143</t>
  </si>
  <si>
    <t>ДК 021 : 2015 - 72250000-2  Послуги, пов'язані із системами та підтримкою ("Єдина Інформаційна система управління бюджетом" ЄІСУБ)</t>
  </si>
  <si>
    <t xml:space="preserve">ДК 021: 2015    19270000-9 Неткані матеріали (Полотно неткане ) </t>
  </si>
  <si>
    <t>ДК 021: 2015 - 18410000-6 Спеціальний одяг</t>
  </si>
  <si>
    <t>ДК 021: 2015 - 50410000-2 - послуги з поточного ремонту і технічного обслуговування вимірювальних, випробувальних і контрольних приладів ( послуги з пожежного  спостереження та технічного обслуговування системи пожежної сигналізації).</t>
  </si>
  <si>
    <t>ДК 021: 2015 - 90510000-5 - Утилізація / видалення сміття та поводження зі сміттям</t>
  </si>
  <si>
    <t>ДК 021: 2015 09320000- 8 - пара, гаряча вода та пов’язана  продукція ( постачання теплової енергії на об’єкти МКЗК " Дніпровська дитяча художня школа №1" за адресами: м.Дніпро, проспект О.Поля,17;м.Дніпро, проспект О.Поля,19 ;м.Дніпро, бульвар Слави,8;;м.Дніпро, Запорізьке шосе,56;м.Дніпро, вулиця Новоорловська,10 )</t>
  </si>
  <si>
    <t>ДК 021:2015  - 90510000-5 Утилізація сміття та поводження зі сміттям (послуги з вивозу та захороненню ТПВ)</t>
  </si>
  <si>
    <t>ДК 021:2015  33710000-0.Парфуми ,засоби гігієни та презервативи ( Мило туалетне ).</t>
  </si>
  <si>
    <t>ДК 021:2015  90510000-5 Утилізація сміття та поводження зі сміттям. За адресою ( приміщення школи) проспект О.Поля,19</t>
  </si>
  <si>
    <t>ДК 021:2015 - 70330000-3 послуги з управління нерухомістю,надавані на платній основі чи на договірних засадах ( послуги з утримання будинку та прибудинкової території)</t>
  </si>
  <si>
    <t>ДК 021:2015 - 72250000-2 Послуги, пов’язані із системами та підтримкою</t>
  </si>
  <si>
    <t>ДК 021:2015 18410000- 6 Спеціальний одяг</t>
  </si>
  <si>
    <t>ДК 021:2015 31530000-0 Частини  до світильників  та освітлювального   обладнання</t>
  </si>
  <si>
    <t>ДК 021:2015 33760000-5 - Туалетний папір, носові хустинки, рушники для рук і серветки</t>
  </si>
  <si>
    <t xml:space="preserve">ДК 021:2015 39830000-9 - Продукція  для чищення </t>
  </si>
  <si>
    <t xml:space="preserve">ДК 021:2015 70330000-3 Послуги з управління нерухомістю, надавані на платній основі чи на договірних засадах </t>
  </si>
  <si>
    <t>ДК 021:2015 : 79710000-4 Охоронні послуги</t>
  </si>
  <si>
    <t>ДК 021:2015: 09310000 - 5 Електрична енергія</t>
  </si>
  <si>
    <t>ДК 09320000-8 Пара, горяча вода  та пов'язана продукція (постачання теплової енергії пр.О.Поля,17,19,Б.Слави буд ,8 Запорізьке шосе ,56,вул.Новоорловська ,10) Закупка відповідно ПКМУ від 12.10.2022№1178 "Про затвердження особливостей здійснення публічних закупівель товарів і послуг для замовників ,передбачених ЗУ "Про публічні закупівлі"</t>
  </si>
  <si>
    <t xml:space="preserve">ДК021: 2015 - 50320000-4 Послуги з ремонту і технічного обслуговування персональних комп'ютерів (Поточний ремонт та технічне обслуговування обладнання.) </t>
  </si>
  <si>
    <t>ДК021:2015 -50310000-1 Технічне обслуговування і ремонт офісної техніки (Послуги з заправки та реставрації картриджів)</t>
  </si>
  <si>
    <t>Дата закінчення договору:</t>
  </si>
  <si>
    <t>Дата підписання договору:</t>
  </si>
  <si>
    <t>ЗЕЛЕНСЬКА МАРИНА ОЛЕКСАНДРІВНА</t>
  </si>
  <si>
    <t>Закупівля без використання електронної системи</t>
  </si>
  <si>
    <t>К/01/03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</si>
  <si>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</si>
  <si>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</si>
  <si>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Комунальний заклад вищої освіти" Дніпровська академія  неперервної освіти" Дніпропетровської  обласної ради</t>
  </si>
  <si>
    <t>М- 04/418</t>
  </si>
  <si>
    <t>М/13/01/2022</t>
  </si>
  <si>
    <t>М/13/01/2023</t>
  </si>
  <si>
    <t>М/72/01/2022</t>
  </si>
  <si>
    <t>МАКСИМОВ ЄВГЕН АНАТОЛІЙОВИЧ</t>
  </si>
  <si>
    <t>НМ/01/03</t>
  </si>
  <si>
    <t>Номер договору</t>
  </si>
  <si>
    <t>ОБ'ЄДНАННЯ СПІВВЛАСНИКІВ БАГАТОКВАРТИРНОГО БУДИНКУ "КОБЗАР-2016"</t>
  </si>
  <si>
    <t>ОБ'ЄДНАННЯ СПІВВЛАСНИКІВ БАГАТОКВАРТИРНОГО БУДИНКУ "ПОЛЯ 17"</t>
  </si>
  <si>
    <t>ОБ'ЄДНАННЯ СПІВВЛАСНИКІВ БАГАТОКВАРТИРНОГО БУДИНКУ "СЛАВИ 8"</t>
  </si>
  <si>
    <t>П- 0389/21-ОС</t>
  </si>
  <si>
    <t>П/01/03</t>
  </si>
  <si>
    <t>Переговорна процедура</t>
  </si>
  <si>
    <t>Переможець (назва)</t>
  </si>
  <si>
    <t>Пр-01/09</t>
  </si>
  <si>
    <t>Предмет закупівлі</t>
  </si>
  <si>
    <t>Пристрій охоронної сигналізації</t>
  </si>
  <si>
    <t>С/01/03</t>
  </si>
  <si>
    <t>Сума договору</t>
  </si>
  <si>
    <t>ТК 01/09</t>
  </si>
  <si>
    <t>ТОВ "ОХОРОНА "ДЖЕБ"</t>
  </si>
  <si>
    <t>ТОВАРИСТВО З ОБМЕЖЕНОЮ ВІДПОВІДАЛЬНІСТЮ "ГАЗЕТА "НАШЕ МІСТО"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</si>
  <si>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</si>
  <si>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"ДНІПРОСПЕЦПОЖМОНТАЖ"</t>
  </si>
  <si>
    <t>ТОВАРИСТВО З ОБМЕЖЕНОЮ ВІДПОВІДАЛЬНІСТЮ "ДНІПРОСПЕЦПОЖМОНТАЖ"Т</t>
  </si>
  <si>
    <t>ТОВАРИСТВО З ОБМЕЖЕНОЮ ВІДПОВІДАЛЬНІСТЮ "ЕКОЛОГІЯ-Д"</t>
  </si>
  <si>
    <t>ТОВАРИСТВО З ОБМЕЖЕНОЮ ВІДПОВІДАЛЬНІСТЮ "КРОК-ДНІПРО"</t>
  </si>
  <si>
    <t>ТОВАРИСТВО З ОБМЕЖЕНОЮ ВІДПОВІДАЛЬНІСТЮ "МЕНДЕЛЄЄВ ЛАБ"</t>
  </si>
  <si>
    <t>ТОВАРИСТВО З ОБМЕЖЕНОЮ ВІДПОВІДАЛЬНІСТЮ "МЕТРОХОЛДІНГГРУП"Т</t>
  </si>
  <si>
    <t>ТОВАРИСТВО З ОБМЕЖЕНОЮ ВІДПОВІДАЛЬНІСТЮ "НАДІЯ СТРОЙ"</t>
  </si>
  <si>
    <t>ТОВАРИСТВО З ОБМЕЖЕНОЮ ВІДПОВІДАЛЬНІСТЮ "ОХОРОННА АГЕНЦІЯ "КОМПЛЕКС ЗАХИСТ"</t>
  </si>
  <si>
    <t>ТОВАРИСТВО З ОБМЕЖЕНОЮ ВІДПОВІДАЛЬНІСТЮ "ОХОРОННА АГЕНЦІЯ "ЛЕГІОН"</t>
  </si>
  <si>
    <t>ТОВАРИСТВО З ОБМЕЖЕНОЮ ВІДПОВІДАЛЬНІСТЮ "СЕРВІС ПРО"</t>
  </si>
  <si>
    <t>ТОВАРИСТВО З ОБМЕЖЕНОЮ ВІДПОВІДАЛЬНІСТЮ "СЛУЖБА ОХОРОНИ "ДЖЕБ"</t>
  </si>
  <si>
    <t>ТОВАРИСТВО З ОБМЕЖЕНОЮ ВІДПОВІДАЛЬНІСТЮ "СПЕЦІАЛІЗОВАНЕ ПІДПРИЄМСТВО "НАШЕ МІСТО"</t>
  </si>
  <si>
    <t>ТОВАРИСТВО З ОБМЕЖЕНОЮ ВІДПОВІДАЛЬНІСТЮ "ТРЕЙД-СЕРВІС ГК"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</si>
  <si>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</si>
  <si>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</si>
  <si>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ТОРГОВЕЛЬНО-ВИРОБНИЧА ГРУПА "КУНІЦА"</t>
  </si>
  <si>
    <t>Тип процедури</t>
  </si>
  <si>
    <t>Товариство з обмеженою  відповідальністю " ОХОРОННА АГЕНЦІЯ " КОМПЛЕКС ЗАХИСТ"</t>
  </si>
  <si>
    <t>Товариство з обмеженою відповідальністю " Учбовий комбінат " СЕФЕТІ"</t>
  </si>
  <si>
    <t>Товариство з обмеженою відповідальністю " ХОЛДИНГ " ПОЖЕЖНА БЕЗПЕКА ТА НС"</t>
  </si>
  <si>
    <t>ФОП  Юрченко І.Г.</t>
  </si>
  <si>
    <t>ФОП ГОРЄЛКО СЕРГІЙ ОПАНАСОВИЧ</t>
  </si>
  <si>
    <t>ФОП ЧикольбаТ.Ю.</t>
  </si>
  <si>
    <t>ЮРЧЕНКО ІРИНА ГРИГОРІВНА</t>
  </si>
  <si>
    <t>№</t>
  </si>
  <si>
    <t>Результати закупівель МКЗК ДДХШ №1 за 2021-2023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</si>
</sst>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2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41155787" TargetMode="External"/><Relationship Id="rId18" Type="http://schemas.openxmlformats.org/officeDocument/2006/relationships/hyperlink" Target="https://my.zakupivli.pro/remote/dispatcher/state_purchase_view/41045324" TargetMode="External"/><Relationship Id="rId26" Type="http://schemas.openxmlformats.org/officeDocument/2006/relationships/hyperlink" Target="https://my.zakupivli.pro/remote/dispatcher/state_purchase_view/34223024" TargetMode="External"/><Relationship Id="rId39" Type="http://schemas.openxmlformats.org/officeDocument/2006/relationships/hyperlink" Target="https://my.zakupivli.pro/remote/dispatcher/state_purchase_view/34316061" TargetMode="External"/><Relationship Id="rId21" Type="http://schemas.openxmlformats.org/officeDocument/2006/relationships/hyperlink" Target="https://my.zakupivli.pro/remote/dispatcher/state_purchase_view/41155596" TargetMode="External"/><Relationship Id="rId34" Type="http://schemas.openxmlformats.org/officeDocument/2006/relationships/hyperlink" Target="https://my.zakupivli.pro/remote/dispatcher/state_purchase_view/34107192" TargetMode="External"/><Relationship Id="rId42" Type="http://schemas.openxmlformats.org/officeDocument/2006/relationships/hyperlink" Target="https://my.zakupivli.pro/remote/dispatcher/state_purchase_view/38004807" TargetMode="External"/><Relationship Id="rId47" Type="http://schemas.openxmlformats.org/officeDocument/2006/relationships/hyperlink" Target="https://my.zakupivli.pro/remote/dispatcher/state_purchase_view/31886981" TargetMode="External"/><Relationship Id="rId50" Type="http://schemas.openxmlformats.org/officeDocument/2006/relationships/hyperlink" Target="https://my.zakupivli.pro/remote/dispatcher/state_purchase_view/25037626" TargetMode="External"/><Relationship Id="rId55" Type="http://schemas.openxmlformats.org/officeDocument/2006/relationships/hyperlink" Target="https://my.zakupivli.pro/remote/dispatcher/state_purchase_view/24573216" TargetMode="External"/><Relationship Id="rId63" Type="http://schemas.openxmlformats.org/officeDocument/2006/relationships/hyperlink" Target="https://my.zakupivli.pro/remote/dispatcher/state_purchase_view/30404055" TargetMode="External"/><Relationship Id="rId68" Type="http://schemas.openxmlformats.org/officeDocument/2006/relationships/hyperlink" Target="https://my.zakupivli.pro/remote/dispatcher/state_purchase_view/31880995" TargetMode="External"/><Relationship Id="rId76" Type="http://schemas.openxmlformats.org/officeDocument/2006/relationships/hyperlink" Target="https://my.zakupivli.pro/remote/dispatcher/state_purchase_view/23441712" TargetMode="External"/><Relationship Id="rId84" Type="http://schemas.openxmlformats.org/officeDocument/2006/relationships/hyperlink" Target="https://my.zakupivli.pro/remote/dispatcher/state_purchase_view/30577585" TargetMode="External"/><Relationship Id="rId7" Type="http://schemas.openxmlformats.org/officeDocument/2006/relationships/hyperlink" Target="https://my.zakupivli.pro/remote/dispatcher/state_purchase_view/40164512" TargetMode="External"/><Relationship Id="rId71" Type="http://schemas.openxmlformats.org/officeDocument/2006/relationships/hyperlink" Target="https://my.zakupivli.pro/remote/dispatcher/state_purchase_view/30405864" TargetMode="External"/><Relationship Id="rId2" Type="http://schemas.openxmlformats.org/officeDocument/2006/relationships/hyperlink" Target="https://my.zakupivli.pro/remote/dispatcher/state_purchase_view/41155917" TargetMode="External"/><Relationship Id="rId16" Type="http://schemas.openxmlformats.org/officeDocument/2006/relationships/hyperlink" Target="https://my.zakupivli.pro/remote/dispatcher/state_purchase_view/40590142" TargetMode="External"/><Relationship Id="rId29" Type="http://schemas.openxmlformats.org/officeDocument/2006/relationships/hyperlink" Target="https://my.zakupivli.pro/remote/dispatcher/state_purchase_view/34790356" TargetMode="External"/><Relationship Id="rId11" Type="http://schemas.openxmlformats.org/officeDocument/2006/relationships/hyperlink" Target="https://my.zakupivli.pro/remote/dispatcher/state_purchase_view/43892363" TargetMode="External"/><Relationship Id="rId24" Type="http://schemas.openxmlformats.org/officeDocument/2006/relationships/hyperlink" Target="https://my.zakupivli.pro/remote/dispatcher/state_purchase_view/35264816" TargetMode="External"/><Relationship Id="rId32" Type="http://schemas.openxmlformats.org/officeDocument/2006/relationships/hyperlink" Target="https://my.zakupivli.pro/remote/dispatcher/state_purchase_view/35944891" TargetMode="External"/><Relationship Id="rId37" Type="http://schemas.openxmlformats.org/officeDocument/2006/relationships/hyperlink" Target="https://my.zakupivli.pro/remote/dispatcher/state_purchase_view/35746435" TargetMode="External"/><Relationship Id="rId40" Type="http://schemas.openxmlformats.org/officeDocument/2006/relationships/hyperlink" Target="https://my.zakupivli.pro/remote/dispatcher/state_purchase_view/34472862" TargetMode="External"/><Relationship Id="rId45" Type="http://schemas.openxmlformats.org/officeDocument/2006/relationships/hyperlink" Target="https://my.zakupivli.pro/remote/dispatcher/state_purchase_view/28031173" TargetMode="External"/><Relationship Id="rId53" Type="http://schemas.openxmlformats.org/officeDocument/2006/relationships/hyperlink" Target="https://my.zakupivli.pro/remote/dispatcher/state_purchase_view/28032302" TargetMode="External"/><Relationship Id="rId58" Type="http://schemas.openxmlformats.org/officeDocument/2006/relationships/hyperlink" Target="https://my.zakupivli.pro/remote/dispatcher/state_purchase_view/23319453" TargetMode="External"/><Relationship Id="rId66" Type="http://schemas.openxmlformats.org/officeDocument/2006/relationships/hyperlink" Target="https://my.zakupivli.pro/remote/dispatcher/state_purchase_view/32706240" TargetMode="External"/><Relationship Id="rId74" Type="http://schemas.openxmlformats.org/officeDocument/2006/relationships/hyperlink" Target="https://my.zakupivli.pro/remote/dispatcher/state_purchase_view/23139745" TargetMode="External"/><Relationship Id="rId79" Type="http://schemas.openxmlformats.org/officeDocument/2006/relationships/hyperlink" Target="https://my.zakupivli.pro/remote/dispatcher/state_purchase_view/26459987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my.zakupivli.pro/remote/dispatcher/state_purchase_view/46453876" TargetMode="External"/><Relationship Id="rId61" Type="http://schemas.openxmlformats.org/officeDocument/2006/relationships/hyperlink" Target="https://my.zakupivli.pro/remote/dispatcher/state_purchase_view/23704858" TargetMode="External"/><Relationship Id="rId82" Type="http://schemas.openxmlformats.org/officeDocument/2006/relationships/hyperlink" Target="https://my.zakupivli.pro/remote/dispatcher/state_purchase_view/30404998" TargetMode="External"/><Relationship Id="rId19" Type="http://schemas.openxmlformats.org/officeDocument/2006/relationships/hyperlink" Target="https://my.zakupivli.pro/remote/dispatcher/state_purchase_view/43894924" TargetMode="External"/><Relationship Id="rId4" Type="http://schemas.openxmlformats.org/officeDocument/2006/relationships/hyperlink" Target="https://my.zakupivli.pro/remote/dispatcher/state_purchase_view/43893914" TargetMode="External"/><Relationship Id="rId9" Type="http://schemas.openxmlformats.org/officeDocument/2006/relationships/hyperlink" Target="https://my.zakupivli.pro/remote/dispatcher/state_purchase_view/41539268" TargetMode="External"/><Relationship Id="rId14" Type="http://schemas.openxmlformats.org/officeDocument/2006/relationships/hyperlink" Target="https://my.zakupivli.pro/remote/dispatcher/state_purchase_view/40060256" TargetMode="External"/><Relationship Id="rId22" Type="http://schemas.openxmlformats.org/officeDocument/2006/relationships/hyperlink" Target="https://my.zakupivli.pro/remote/dispatcher/state_purchase_view/45642768" TargetMode="External"/><Relationship Id="rId27" Type="http://schemas.openxmlformats.org/officeDocument/2006/relationships/hyperlink" Target="https://my.zakupivli.pro/remote/dispatcher/state_purchase_view/34348078" TargetMode="External"/><Relationship Id="rId30" Type="http://schemas.openxmlformats.org/officeDocument/2006/relationships/hyperlink" Target="https://my.zakupivli.pro/remote/dispatcher/state_purchase_view/34037499" TargetMode="External"/><Relationship Id="rId35" Type="http://schemas.openxmlformats.org/officeDocument/2006/relationships/hyperlink" Target="https://my.zakupivli.pro/remote/dispatcher/state_purchase_view/32702244" TargetMode="External"/><Relationship Id="rId43" Type="http://schemas.openxmlformats.org/officeDocument/2006/relationships/hyperlink" Target="https://my.zakupivli.pro/remote/dispatcher/state_purchase_view/25735067" TargetMode="External"/><Relationship Id="rId48" Type="http://schemas.openxmlformats.org/officeDocument/2006/relationships/hyperlink" Target="https://my.zakupivli.pro/remote/dispatcher/state_purchase_view/23646356" TargetMode="External"/><Relationship Id="rId56" Type="http://schemas.openxmlformats.org/officeDocument/2006/relationships/hyperlink" Target="https://my.zakupivli.pro/remote/dispatcher/state_purchase_view/31883997" TargetMode="External"/><Relationship Id="rId64" Type="http://schemas.openxmlformats.org/officeDocument/2006/relationships/hyperlink" Target="https://my.zakupivli.pro/remote/dispatcher/state_purchase_view/28171940" TargetMode="External"/><Relationship Id="rId69" Type="http://schemas.openxmlformats.org/officeDocument/2006/relationships/hyperlink" Target="https://my.zakupivli.pro/remote/dispatcher/state_purchase_view/30408583" TargetMode="External"/><Relationship Id="rId77" Type="http://schemas.openxmlformats.org/officeDocument/2006/relationships/hyperlink" Target="https://my.zakupivli.pro/remote/dispatcher/state_purchase_view/23252175" TargetMode="External"/><Relationship Id="rId8" Type="http://schemas.openxmlformats.org/officeDocument/2006/relationships/hyperlink" Target="https://my.zakupivli.pro/remote/dispatcher/state_purchase_view/43893363" TargetMode="External"/><Relationship Id="rId51" Type="http://schemas.openxmlformats.org/officeDocument/2006/relationships/hyperlink" Target="https://my.zakupivli.pro/remote/dispatcher/state_purchase_view/23178601" TargetMode="External"/><Relationship Id="rId72" Type="http://schemas.openxmlformats.org/officeDocument/2006/relationships/hyperlink" Target="https://my.zakupivli.pro/remote/dispatcher/state_purchase_view/30403014" TargetMode="External"/><Relationship Id="rId80" Type="http://schemas.openxmlformats.org/officeDocument/2006/relationships/hyperlink" Target="https://my.zakupivli.pro/remote/dispatcher/state_purchase_view/32008768" TargetMode="External"/><Relationship Id="rId85" Type="http://schemas.openxmlformats.org/officeDocument/2006/relationships/hyperlink" Target="https://my.zakupivli.pro/remote/dispatcher/state_purchase_view/30409182" TargetMode="External"/><Relationship Id="rId3" Type="http://schemas.openxmlformats.org/officeDocument/2006/relationships/hyperlink" Target="https://my.zakupivli.pro/remote/dispatcher/state_purchase_view/41034154" TargetMode="External"/><Relationship Id="rId12" Type="http://schemas.openxmlformats.org/officeDocument/2006/relationships/hyperlink" Target="https://my.zakupivli.pro/remote/dispatcher/state_purchase_view/41519690" TargetMode="External"/><Relationship Id="rId17" Type="http://schemas.openxmlformats.org/officeDocument/2006/relationships/hyperlink" Target="https://my.zakupivli.pro/remote/dispatcher/state_purchase_view/42308738" TargetMode="External"/><Relationship Id="rId25" Type="http://schemas.openxmlformats.org/officeDocument/2006/relationships/hyperlink" Target="https://my.zakupivli.pro/remote/dispatcher/state_purchase_view/34031667" TargetMode="External"/><Relationship Id="rId33" Type="http://schemas.openxmlformats.org/officeDocument/2006/relationships/hyperlink" Target="https://my.zakupivli.pro/remote/dispatcher/state_purchase_view/34474387" TargetMode="External"/><Relationship Id="rId38" Type="http://schemas.openxmlformats.org/officeDocument/2006/relationships/hyperlink" Target="https://my.zakupivli.pro/remote/dispatcher/state_purchase_view/35746635" TargetMode="External"/><Relationship Id="rId46" Type="http://schemas.openxmlformats.org/officeDocument/2006/relationships/hyperlink" Target="https://my.zakupivli.pro/remote/dispatcher/state_purchase_view/33361865" TargetMode="External"/><Relationship Id="rId59" Type="http://schemas.openxmlformats.org/officeDocument/2006/relationships/hyperlink" Target="https://my.zakupivli.pro/remote/dispatcher/state_purchase_view/26461119" TargetMode="External"/><Relationship Id="rId67" Type="http://schemas.openxmlformats.org/officeDocument/2006/relationships/hyperlink" Target="https://my.zakupivli.pro/remote/dispatcher/state_purchase_view/31885508" TargetMode="External"/><Relationship Id="rId20" Type="http://schemas.openxmlformats.org/officeDocument/2006/relationships/hyperlink" Target="https://my.zakupivli.pro/remote/dispatcher/state_purchase_view/45357692" TargetMode="External"/><Relationship Id="rId41" Type="http://schemas.openxmlformats.org/officeDocument/2006/relationships/hyperlink" Target="https://my.zakupivli.pro/remote/dispatcher/state_purchase_view/35265688" TargetMode="External"/><Relationship Id="rId54" Type="http://schemas.openxmlformats.org/officeDocument/2006/relationships/hyperlink" Target="https://my.zakupivli.pro/remote/dispatcher/state_purchase_view/32430825" TargetMode="External"/><Relationship Id="rId62" Type="http://schemas.openxmlformats.org/officeDocument/2006/relationships/hyperlink" Target="https://my.zakupivli.pro/remote/dispatcher/state_purchase_view/32978152" TargetMode="External"/><Relationship Id="rId70" Type="http://schemas.openxmlformats.org/officeDocument/2006/relationships/hyperlink" Target="https://my.zakupivli.pro/remote/dispatcher/state_purchase_view/30407751" TargetMode="External"/><Relationship Id="rId75" Type="http://schemas.openxmlformats.org/officeDocument/2006/relationships/hyperlink" Target="https://my.zakupivli.pro/remote/dispatcher/state_purchase_view/23705861" TargetMode="External"/><Relationship Id="rId83" Type="http://schemas.openxmlformats.org/officeDocument/2006/relationships/hyperlink" Target="https://my.zakupivli.pro/remote/dispatcher/state_purchase_view/30392130" TargetMode="External"/><Relationship Id="rId1" Type="http://schemas.openxmlformats.org/officeDocument/2006/relationships/hyperlink" Target="https://my.zakupivli.pro/remote/dispatcher/state_purchase_view/40059586" TargetMode="External"/><Relationship Id="rId6" Type="http://schemas.openxmlformats.org/officeDocument/2006/relationships/hyperlink" Target="https://my.zakupivli.pro/remote/dispatcher/state_purchase_view/40143371" TargetMode="External"/><Relationship Id="rId15" Type="http://schemas.openxmlformats.org/officeDocument/2006/relationships/hyperlink" Target="https://my.zakupivli.pro/remote/dispatcher/state_purchase_view/42069964" TargetMode="External"/><Relationship Id="rId23" Type="http://schemas.openxmlformats.org/officeDocument/2006/relationships/hyperlink" Target="https://my.zakupivli.pro/remote/dispatcher/state_purchase_view/34351187" TargetMode="External"/><Relationship Id="rId28" Type="http://schemas.openxmlformats.org/officeDocument/2006/relationships/hyperlink" Target="https://my.zakupivli.pro/remote/dispatcher/state_purchase_view/38123683" TargetMode="External"/><Relationship Id="rId36" Type="http://schemas.openxmlformats.org/officeDocument/2006/relationships/hyperlink" Target="https://my.zakupivli.pro/remote/dispatcher/state_purchase_view/34065896" TargetMode="External"/><Relationship Id="rId49" Type="http://schemas.openxmlformats.org/officeDocument/2006/relationships/hyperlink" Target="https://my.zakupivli.pro/remote/dispatcher/state_purchase_view/24997291" TargetMode="External"/><Relationship Id="rId57" Type="http://schemas.openxmlformats.org/officeDocument/2006/relationships/hyperlink" Target="https://my.zakupivli.pro/remote/dispatcher/state_purchase_view/23250414" TargetMode="External"/><Relationship Id="rId10" Type="http://schemas.openxmlformats.org/officeDocument/2006/relationships/hyperlink" Target="https://my.zakupivli.pro/remote/dispatcher/state_purchase_view/41043208" TargetMode="External"/><Relationship Id="rId31" Type="http://schemas.openxmlformats.org/officeDocument/2006/relationships/hyperlink" Target="https://my.zakupivli.pro/remote/dispatcher/state_purchase_view/39481728" TargetMode="External"/><Relationship Id="rId44" Type="http://schemas.openxmlformats.org/officeDocument/2006/relationships/hyperlink" Target="https://my.zakupivli.pro/remote/dispatcher/state_purchase_view/28033531" TargetMode="External"/><Relationship Id="rId52" Type="http://schemas.openxmlformats.org/officeDocument/2006/relationships/hyperlink" Target="https://my.zakupivli.pro/remote/dispatcher/state_purchase_view/23115984" TargetMode="External"/><Relationship Id="rId60" Type="http://schemas.openxmlformats.org/officeDocument/2006/relationships/hyperlink" Target="https://my.zakupivli.pro/remote/dispatcher/state_purchase_view/23439484" TargetMode="External"/><Relationship Id="rId65" Type="http://schemas.openxmlformats.org/officeDocument/2006/relationships/hyperlink" Target="https://my.zakupivli.pro/remote/dispatcher/state_purchase_view/23510166" TargetMode="External"/><Relationship Id="rId73" Type="http://schemas.openxmlformats.org/officeDocument/2006/relationships/hyperlink" Target="https://my.zakupivli.pro/remote/dispatcher/state_purchase_view/31888262" TargetMode="External"/><Relationship Id="rId78" Type="http://schemas.openxmlformats.org/officeDocument/2006/relationships/hyperlink" Target="https://my.zakupivli.pro/remote/dispatcher/state_purchase_view/25733755" TargetMode="External"/><Relationship Id="rId81" Type="http://schemas.openxmlformats.org/officeDocument/2006/relationships/hyperlink" Target="https://my.zakupivli.pro/remote/dispatcher/state_purchase_view/32973034" TargetMode="External"/><Relationship Id="rId86" Type="http://schemas.openxmlformats.org/officeDocument/2006/relationships/hyperlink" Target="https://my.zakupivli.pro/remote/dispatcher/state_purchase_view/30406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pane ySplit="3" topLeftCell="A4" activePane="bottomLeft" state="frozen"/>
      <selection pane="bottomLeft" activeCell="J91" sqref="J91"/>
    </sheetView>
  </sheetViews>
  <sheetFormatPr defaultColWidth="11.42578125" defaultRowHeight="15" x14ac:dyDescent="0.25"/>
  <cols>
    <col min="1" max="1" width="5"/>
    <col min="2" max="2" width="25"/>
    <col min="3" max="3" width="35"/>
    <col min="4" max="4" width="30"/>
    <col min="5" max="5" width="25.28515625" customWidth="1"/>
    <col min="6" max="8" width="15"/>
    <col min="9" max="10" width="10"/>
  </cols>
  <sheetData>
    <row r="1" spans="1:10" ht="18.75" x14ac:dyDescent="0.3">
      <c r="A1" s="7" t="s">
        <v>231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thickBot="1" x14ac:dyDescent="0.3"/>
    <row r="3" spans="1:10" ht="39" x14ac:dyDescent="0.25">
      <c r="A3" s="1" t="s">
        <v>230</v>
      </c>
      <c r="B3" s="1" t="s">
        <v>147</v>
      </c>
      <c r="C3" s="1" t="s">
        <v>198</v>
      </c>
      <c r="D3" s="1" t="s">
        <v>222</v>
      </c>
      <c r="E3" s="1" t="s">
        <v>196</v>
      </c>
      <c r="F3" s="1" t="s">
        <v>146</v>
      </c>
      <c r="G3" s="1" t="s">
        <v>189</v>
      </c>
      <c r="H3" s="1" t="s">
        <v>201</v>
      </c>
      <c r="I3" s="1" t="s">
        <v>176</v>
      </c>
      <c r="J3" s="1" t="s">
        <v>175</v>
      </c>
    </row>
    <row r="4" spans="1:10" ht="51.75" x14ac:dyDescent="0.25">
      <c r="A4" s="2">
        <v>1</v>
      </c>
      <c r="B4" s="3" t="str">
        <f>HYPERLINK("https://my.zakupivli.pro/remote/dispatcher/state_purchase_view/40059586", "UA-2023-01-16-000964-a")</f>
        <v>UA-2023-01-16-000964-a</v>
      </c>
      <c r="C4" s="4" t="s">
        <v>136</v>
      </c>
      <c r="D4" s="4" t="s">
        <v>178</v>
      </c>
      <c r="E4" s="8" t="s">
        <v>213</v>
      </c>
      <c r="F4" s="4" t="s">
        <v>99</v>
      </c>
      <c r="G4" s="4" t="s">
        <v>4</v>
      </c>
      <c r="H4" s="5">
        <v>15600</v>
      </c>
      <c r="I4" s="6">
        <v>44938</v>
      </c>
      <c r="J4" s="6">
        <v>45291</v>
      </c>
    </row>
    <row r="5" spans="1:10" ht="39" x14ac:dyDescent="0.25">
      <c r="A5" s="2">
        <f>SUM(A4+1)</f>
        <v>2</v>
      </c>
      <c r="B5" s="3" t="str">
        <f>HYPERLINK("https://my.zakupivli.pro/remote/dispatcher/state_purchase_view/41155917", "UA-2023-03-01-006048-a")</f>
        <v>UA-2023-03-01-006048-a</v>
      </c>
      <c r="C5" s="4" t="s">
        <v>126</v>
      </c>
      <c r="D5" s="4" t="s">
        <v>178</v>
      </c>
      <c r="E5" s="8" t="s">
        <v>190</v>
      </c>
      <c r="F5" s="4" t="s">
        <v>91</v>
      </c>
      <c r="G5" s="4" t="s">
        <v>179</v>
      </c>
      <c r="H5" s="5">
        <v>5493.6</v>
      </c>
      <c r="I5" s="6">
        <v>44986</v>
      </c>
      <c r="J5" s="6">
        <v>45291</v>
      </c>
    </row>
    <row r="6" spans="1:10" ht="39" x14ac:dyDescent="0.25">
      <c r="A6" s="2">
        <f t="shared" ref="A6:A69" si="0">SUM(A5+1)</f>
        <v>3</v>
      </c>
      <c r="B6" s="3" t="str">
        <f>HYPERLINK("https://my.zakupivli.pro/remote/dispatcher/state_purchase_view/41034154", "UA-2023-02-22-011776-a")</f>
        <v>UA-2023-02-22-011776-a</v>
      </c>
      <c r="C6" s="4" t="s">
        <v>145</v>
      </c>
      <c r="D6" s="4" t="s">
        <v>178</v>
      </c>
      <c r="E6" s="8" t="s">
        <v>208</v>
      </c>
      <c r="F6" s="4" t="s">
        <v>104</v>
      </c>
      <c r="G6" s="4" t="s">
        <v>185</v>
      </c>
      <c r="H6" s="5">
        <v>225.43</v>
      </c>
      <c r="I6" s="6">
        <v>44978</v>
      </c>
      <c r="J6" s="6">
        <v>45291</v>
      </c>
    </row>
    <row r="7" spans="1:10" ht="64.5" x14ac:dyDescent="0.25">
      <c r="A7" s="2">
        <f t="shared" si="0"/>
        <v>4</v>
      </c>
      <c r="B7" s="3" t="str">
        <f>HYPERLINK("https://my.zakupivli.pro/remote/dispatcher/state_purchase_view/43893914", "UA-2023-07-13-001527-a")</f>
        <v>UA-2023-07-13-001527-a</v>
      </c>
      <c r="C7" s="4" t="s">
        <v>0</v>
      </c>
      <c r="D7" s="4" t="s">
        <v>178</v>
      </c>
      <c r="E7" s="8" t="s">
        <v>182</v>
      </c>
      <c r="F7" s="4" t="s">
        <v>100</v>
      </c>
      <c r="G7" s="4" t="s">
        <v>21</v>
      </c>
      <c r="H7" s="5">
        <v>1000</v>
      </c>
      <c r="I7" s="6">
        <v>45119</v>
      </c>
      <c r="J7" s="6">
        <v>45291</v>
      </c>
    </row>
    <row r="8" spans="1:10" ht="39" x14ac:dyDescent="0.25">
      <c r="A8" s="2">
        <f t="shared" si="0"/>
        <v>5</v>
      </c>
      <c r="B8" s="3" t="str">
        <f>HYPERLINK("https://my.zakupivli.pro/remote/dispatcher/state_purchase_view/46453876", "UA-2023-11-07-008376-a")</f>
        <v>UA-2023-11-07-008376-a</v>
      </c>
      <c r="C8" s="4" t="s">
        <v>114</v>
      </c>
      <c r="D8" s="4" t="s">
        <v>178</v>
      </c>
      <c r="E8" s="8" t="s">
        <v>207</v>
      </c>
      <c r="F8" s="4" t="s">
        <v>79</v>
      </c>
      <c r="G8" s="4" t="s">
        <v>38</v>
      </c>
      <c r="H8" s="5">
        <v>2259</v>
      </c>
      <c r="I8" s="6">
        <v>45236</v>
      </c>
      <c r="J8" s="6">
        <v>45291</v>
      </c>
    </row>
    <row r="9" spans="1:10" ht="39" x14ac:dyDescent="0.25">
      <c r="A9" s="2">
        <f t="shared" si="0"/>
        <v>6</v>
      </c>
      <c r="B9" s="3" t="str">
        <f>HYPERLINK("https://my.zakupivli.pro/remote/dispatcher/state_purchase_view/40143371", "UA-2023-01-18-008825-a")</f>
        <v>UA-2023-01-18-008825-a</v>
      </c>
      <c r="C9" s="4" t="s">
        <v>142</v>
      </c>
      <c r="D9" s="4" t="s">
        <v>178</v>
      </c>
      <c r="E9" s="8" t="s">
        <v>204</v>
      </c>
      <c r="F9" s="4" t="s">
        <v>48</v>
      </c>
      <c r="G9" s="4" t="s">
        <v>153</v>
      </c>
      <c r="H9" s="5">
        <v>1224.08</v>
      </c>
      <c r="I9" s="6">
        <v>44943</v>
      </c>
      <c r="J9" s="6">
        <v>45291</v>
      </c>
    </row>
    <row r="10" spans="1:10" ht="64.5" x14ac:dyDescent="0.25">
      <c r="A10" s="2">
        <f t="shared" si="0"/>
        <v>7</v>
      </c>
      <c r="B10" s="3" t="str">
        <f>HYPERLINK("https://my.zakupivli.pro/remote/dispatcher/state_purchase_view/40164512", "UA-2023-01-19-002537-a")</f>
        <v>UA-2023-01-19-002537-a</v>
      </c>
      <c r="C10" s="4" t="s">
        <v>37</v>
      </c>
      <c r="D10" s="4" t="s">
        <v>178</v>
      </c>
      <c r="E10" s="8" t="s">
        <v>181</v>
      </c>
      <c r="F10" s="4" t="s">
        <v>75</v>
      </c>
      <c r="G10" s="4" t="s">
        <v>27</v>
      </c>
      <c r="H10" s="5">
        <v>291667</v>
      </c>
      <c r="I10" s="6">
        <v>44944</v>
      </c>
      <c r="J10" s="6">
        <v>45291</v>
      </c>
    </row>
    <row r="11" spans="1:10" ht="39" x14ac:dyDescent="0.25">
      <c r="A11" s="2">
        <f t="shared" si="0"/>
        <v>8</v>
      </c>
      <c r="B11" s="3" t="str">
        <f>HYPERLINK("https://my.zakupivli.pro/remote/dispatcher/state_purchase_view/43893363", "UA-2023-07-13-001309-a")</f>
        <v>UA-2023-07-13-001309-a</v>
      </c>
      <c r="C11" s="4" t="s">
        <v>143</v>
      </c>
      <c r="D11" s="4" t="s">
        <v>178</v>
      </c>
      <c r="E11" s="8" t="s">
        <v>224</v>
      </c>
      <c r="F11" s="4" t="s">
        <v>105</v>
      </c>
      <c r="G11" s="4" t="s">
        <v>23</v>
      </c>
      <c r="H11" s="5">
        <v>420</v>
      </c>
      <c r="I11" s="6">
        <v>45119</v>
      </c>
      <c r="J11" s="6">
        <v>45291</v>
      </c>
    </row>
    <row r="12" spans="1:10" ht="26.25" x14ac:dyDescent="0.25">
      <c r="A12" s="2">
        <f t="shared" si="0"/>
        <v>9</v>
      </c>
      <c r="B12" s="3" t="str">
        <f>HYPERLINK("https://my.zakupivli.pro/remote/dispatcher/state_purchase_view/41539268", "UA-2023-03-21-006634-a")</f>
        <v>UA-2023-03-21-006634-a</v>
      </c>
      <c r="C12" s="4" t="s">
        <v>112</v>
      </c>
      <c r="D12" s="4" t="s">
        <v>178</v>
      </c>
      <c r="E12" s="8" t="s">
        <v>149</v>
      </c>
      <c r="F12" s="4" t="s">
        <v>71</v>
      </c>
      <c r="G12" s="4" t="s">
        <v>46</v>
      </c>
      <c r="H12" s="5">
        <v>1690</v>
      </c>
      <c r="I12" s="6">
        <v>45002</v>
      </c>
      <c r="J12" s="6">
        <v>45291</v>
      </c>
    </row>
    <row r="13" spans="1:10" ht="64.5" x14ac:dyDescent="0.25">
      <c r="A13" s="2">
        <f t="shared" si="0"/>
        <v>10</v>
      </c>
      <c r="B13" s="3" t="str">
        <f>HYPERLINK("https://my.zakupivli.pro/remote/dispatcher/state_purchase_view/41043208", "UA-2023-02-23-001201-a")</f>
        <v>UA-2023-02-23-001201-a</v>
      </c>
      <c r="C13" s="4" t="s">
        <v>94</v>
      </c>
      <c r="D13" s="4" t="s">
        <v>178</v>
      </c>
      <c r="E13" s="8" t="s">
        <v>180</v>
      </c>
      <c r="F13" s="4" t="s">
        <v>25</v>
      </c>
      <c r="G13" s="4" t="s">
        <v>45</v>
      </c>
      <c r="H13" s="5">
        <v>3001</v>
      </c>
      <c r="I13" s="6">
        <v>44980</v>
      </c>
      <c r="J13" s="6">
        <v>45291</v>
      </c>
    </row>
    <row r="14" spans="1:10" ht="39" x14ac:dyDescent="0.25">
      <c r="A14" s="2">
        <f t="shared" si="0"/>
        <v>11</v>
      </c>
      <c r="B14" s="3" t="str">
        <f>HYPERLINK("https://my.zakupivli.pro/remote/dispatcher/state_purchase_view/43892363", "UA-2023-07-13-000869-a")</f>
        <v>UA-2023-07-13-000869-a</v>
      </c>
      <c r="C14" s="4" t="s">
        <v>144</v>
      </c>
      <c r="D14" s="4" t="s">
        <v>178</v>
      </c>
      <c r="E14" s="8" t="s">
        <v>225</v>
      </c>
      <c r="F14" s="4" t="s">
        <v>77</v>
      </c>
      <c r="G14" s="4" t="s">
        <v>22</v>
      </c>
      <c r="H14" s="5">
        <v>700</v>
      </c>
      <c r="I14" s="6">
        <v>45119</v>
      </c>
      <c r="J14" s="6">
        <v>45291</v>
      </c>
    </row>
    <row r="15" spans="1:10" ht="64.5" x14ac:dyDescent="0.25">
      <c r="A15" s="2">
        <f t="shared" si="0"/>
        <v>12</v>
      </c>
      <c r="B15" s="3" t="str">
        <f>HYPERLINK("https://my.zakupivli.pro/remote/dispatcher/state_purchase_view/41519690", "UA-2023-03-20-010152-a")</f>
        <v>UA-2023-03-20-010152-a</v>
      </c>
      <c r="C15" s="4" t="s">
        <v>124</v>
      </c>
      <c r="D15" s="4" t="s">
        <v>178</v>
      </c>
      <c r="E15" s="8" t="s">
        <v>217</v>
      </c>
      <c r="F15" s="4" t="s">
        <v>101</v>
      </c>
      <c r="G15" s="4" t="s">
        <v>188</v>
      </c>
      <c r="H15" s="5">
        <v>10262.040000000001</v>
      </c>
      <c r="I15" s="6">
        <v>45005</v>
      </c>
      <c r="J15" s="6">
        <v>45291</v>
      </c>
    </row>
    <row r="16" spans="1:10" ht="39" x14ac:dyDescent="0.25">
      <c r="A16" s="2">
        <f t="shared" si="0"/>
        <v>13</v>
      </c>
      <c r="B16" s="3" t="str">
        <f>HYPERLINK("https://my.zakupivli.pro/remote/dispatcher/state_purchase_view/41155787", "UA-2023-03-01-005971-a")</f>
        <v>UA-2023-03-01-005971-a</v>
      </c>
      <c r="C16" s="4" t="s">
        <v>127</v>
      </c>
      <c r="D16" s="4" t="s">
        <v>178</v>
      </c>
      <c r="E16" s="8" t="s">
        <v>192</v>
      </c>
      <c r="F16" s="4" t="s">
        <v>90</v>
      </c>
      <c r="G16" s="4" t="s">
        <v>200</v>
      </c>
      <c r="H16" s="5">
        <v>5027.3999999999996</v>
      </c>
      <c r="I16" s="6">
        <v>44986</v>
      </c>
      <c r="J16" s="6">
        <v>45291</v>
      </c>
    </row>
    <row r="17" spans="1:10" ht="39" x14ac:dyDescent="0.25">
      <c r="A17" s="2">
        <f t="shared" si="0"/>
        <v>14</v>
      </c>
      <c r="B17" s="3" t="str">
        <f>HYPERLINK("https://my.zakupivli.pro/remote/dispatcher/state_purchase_view/40060256", "UA-2023-01-16-001266-a")</f>
        <v>UA-2023-01-16-001266-a</v>
      </c>
      <c r="C17" s="4" t="s">
        <v>139</v>
      </c>
      <c r="D17" s="4" t="s">
        <v>178</v>
      </c>
      <c r="E17" s="8" t="s">
        <v>216</v>
      </c>
      <c r="F17" s="4" t="s">
        <v>98</v>
      </c>
      <c r="G17" s="4" t="s">
        <v>4</v>
      </c>
      <c r="H17" s="5">
        <v>48000</v>
      </c>
      <c r="I17" s="6">
        <v>44938</v>
      </c>
      <c r="J17" s="6">
        <v>45291</v>
      </c>
    </row>
    <row r="18" spans="1:10" x14ac:dyDescent="0.25">
      <c r="A18" s="2">
        <f t="shared" si="0"/>
        <v>15</v>
      </c>
      <c r="B18" s="3" t="str">
        <f>HYPERLINK("https://my.zakupivli.pro/remote/dispatcher/state_purchase_view/42069964", "UA-2023-04-19-006663-a")</f>
        <v>UA-2023-04-19-006663-a</v>
      </c>
      <c r="C18" s="4" t="s">
        <v>134</v>
      </c>
      <c r="D18" s="4" t="s">
        <v>178</v>
      </c>
      <c r="E18" s="8" t="s">
        <v>229</v>
      </c>
      <c r="F18" s="4" t="s">
        <v>60</v>
      </c>
      <c r="G18" s="4" t="s">
        <v>102</v>
      </c>
      <c r="H18" s="5">
        <v>4050</v>
      </c>
      <c r="I18" s="6">
        <v>45035</v>
      </c>
      <c r="J18" s="6">
        <v>45291</v>
      </c>
    </row>
    <row r="19" spans="1:10" ht="51.75" x14ac:dyDescent="0.25">
      <c r="A19" s="2">
        <f t="shared" si="0"/>
        <v>16</v>
      </c>
      <c r="B19" s="3" t="str">
        <f>HYPERLINK("https://my.zakupivli.pro/remote/dispatcher/state_purchase_view/40590142", "UA-2023-02-03-006499-a")</f>
        <v>UA-2023-02-03-006499-a</v>
      </c>
      <c r="C19" s="4" t="s">
        <v>130</v>
      </c>
      <c r="D19" s="4" t="s">
        <v>178</v>
      </c>
      <c r="E19" s="8" t="s">
        <v>219</v>
      </c>
      <c r="F19" s="4" t="s">
        <v>78</v>
      </c>
      <c r="G19" s="4" t="s">
        <v>56</v>
      </c>
      <c r="H19" s="5">
        <v>5760</v>
      </c>
      <c r="I19" s="6">
        <v>44960</v>
      </c>
      <c r="J19" s="6">
        <v>45291</v>
      </c>
    </row>
    <row r="20" spans="1:10" ht="26.25" x14ac:dyDescent="0.25">
      <c r="A20" s="2">
        <f t="shared" si="0"/>
        <v>17</v>
      </c>
      <c r="B20" s="3" t="str">
        <f>HYPERLINK("https://my.zakupivli.pro/remote/dispatcher/state_purchase_view/42308738", "UA-2023-05-02-007262-a")</f>
        <v>UA-2023-05-02-007262-a</v>
      </c>
      <c r="C20" s="4" t="s">
        <v>110</v>
      </c>
      <c r="D20" s="4" t="s">
        <v>178</v>
      </c>
      <c r="E20" s="8" t="s">
        <v>187</v>
      </c>
      <c r="F20" s="4" t="s">
        <v>61</v>
      </c>
      <c r="G20" s="4" t="s">
        <v>183</v>
      </c>
      <c r="H20" s="5">
        <v>16700</v>
      </c>
      <c r="I20" s="6">
        <v>45047</v>
      </c>
      <c r="J20" s="6">
        <v>45291</v>
      </c>
    </row>
    <row r="21" spans="1:10" ht="64.5" x14ac:dyDescent="0.25">
      <c r="A21" s="2">
        <f t="shared" si="0"/>
        <v>18</v>
      </c>
      <c r="B21" s="3" t="str">
        <f>HYPERLINK("https://my.zakupivli.pro/remote/dispatcher/state_purchase_view/41045324", "UA-2023-02-23-002236-a")</f>
        <v>UA-2023-02-23-002236-a</v>
      </c>
      <c r="C21" s="4" t="s">
        <v>93</v>
      </c>
      <c r="D21" s="4" t="s">
        <v>178</v>
      </c>
      <c r="E21" s="8" t="s">
        <v>180</v>
      </c>
      <c r="F21" s="4" t="s">
        <v>25</v>
      </c>
      <c r="G21" s="4" t="s">
        <v>42</v>
      </c>
      <c r="H21" s="5">
        <v>2260</v>
      </c>
      <c r="I21" s="6">
        <v>44980</v>
      </c>
      <c r="J21" s="6">
        <v>45291</v>
      </c>
    </row>
    <row r="22" spans="1:10" ht="51.75" x14ac:dyDescent="0.25">
      <c r="A22" s="2">
        <f t="shared" si="0"/>
        <v>19</v>
      </c>
      <c r="B22" s="3" t="str">
        <f>HYPERLINK("https://my.zakupivli.pro/remote/dispatcher/state_purchase_view/43894924", "UA-2023-07-13-002021-a")</f>
        <v>UA-2023-07-13-002021-a</v>
      </c>
      <c r="C22" s="4" t="s">
        <v>129</v>
      </c>
      <c r="D22" s="4" t="s">
        <v>178</v>
      </c>
      <c r="E22" s="8" t="s">
        <v>223</v>
      </c>
      <c r="F22" s="4" t="s">
        <v>99</v>
      </c>
      <c r="G22" s="4" t="s">
        <v>41</v>
      </c>
      <c r="H22" s="5">
        <v>24900</v>
      </c>
      <c r="I22" s="6">
        <v>45119</v>
      </c>
      <c r="J22" s="6">
        <v>45291</v>
      </c>
    </row>
    <row r="23" spans="1:10" ht="39" x14ac:dyDescent="0.25">
      <c r="A23" s="2">
        <f t="shared" si="0"/>
        <v>20</v>
      </c>
      <c r="B23" s="3" t="str">
        <f>HYPERLINK("https://my.zakupivli.pro/remote/dispatcher/state_purchase_view/45357692", "UA-2023-09-21-011882-a")</f>
        <v>UA-2023-09-21-011882-a</v>
      </c>
      <c r="C23" s="4" t="s">
        <v>116</v>
      </c>
      <c r="D23" s="4" t="s">
        <v>178</v>
      </c>
      <c r="E23" s="8" t="s">
        <v>211</v>
      </c>
      <c r="F23" s="4" t="s">
        <v>106</v>
      </c>
      <c r="G23" s="4" t="s">
        <v>197</v>
      </c>
      <c r="H23" s="5">
        <v>15800</v>
      </c>
      <c r="I23" s="6">
        <v>45188</v>
      </c>
      <c r="J23" s="6">
        <v>45291</v>
      </c>
    </row>
    <row r="24" spans="1:10" ht="39" x14ac:dyDescent="0.25">
      <c r="A24" s="2">
        <f t="shared" si="0"/>
        <v>21</v>
      </c>
      <c r="B24" s="3" t="str">
        <f>HYPERLINK("https://my.zakupivli.pro/remote/dispatcher/state_purchase_view/41155596", "UA-2023-03-01-005892-a")</f>
        <v>UA-2023-03-01-005892-a</v>
      </c>
      <c r="C24" s="4" t="s">
        <v>123</v>
      </c>
      <c r="D24" s="4" t="s">
        <v>178</v>
      </c>
      <c r="E24" s="8" t="s">
        <v>191</v>
      </c>
      <c r="F24" s="4" t="s">
        <v>92</v>
      </c>
      <c r="G24" s="4" t="s">
        <v>194</v>
      </c>
      <c r="H24" s="5">
        <v>12819</v>
      </c>
      <c r="I24" s="6">
        <v>44986</v>
      </c>
      <c r="J24" s="6">
        <v>45291</v>
      </c>
    </row>
    <row r="25" spans="1:10" x14ac:dyDescent="0.25">
      <c r="A25" s="2">
        <f t="shared" si="0"/>
        <v>22</v>
      </c>
      <c r="B25" s="3" t="str">
        <f>HYPERLINK("https://my.zakupivli.pro/remote/dispatcher/state_purchase_view/45642768", "UA-2023-10-04-012156-a")</f>
        <v>UA-2023-10-04-012156-a</v>
      </c>
      <c r="C25" s="4" t="s">
        <v>199</v>
      </c>
      <c r="D25" s="4" t="s">
        <v>178</v>
      </c>
      <c r="E25" s="8" t="s">
        <v>203</v>
      </c>
      <c r="F25" s="4" t="s">
        <v>108</v>
      </c>
      <c r="G25" s="4" t="s">
        <v>202</v>
      </c>
      <c r="H25" s="5">
        <v>7500</v>
      </c>
      <c r="I25" s="6">
        <v>45202</v>
      </c>
      <c r="J25" s="6">
        <v>45291</v>
      </c>
    </row>
    <row r="26" spans="1:10" ht="39" x14ac:dyDescent="0.25">
      <c r="A26" s="2">
        <f t="shared" si="0"/>
        <v>23</v>
      </c>
      <c r="B26" s="3" t="str">
        <f>HYPERLINK("https://my.zakupivli.pro/remote/dispatcher/state_purchase_view/34351187", "UA-2022-01-24-005644-b")</f>
        <v>UA-2022-01-24-005644-b</v>
      </c>
      <c r="C26" s="4" t="s">
        <v>162</v>
      </c>
      <c r="D26" s="4" t="s">
        <v>178</v>
      </c>
      <c r="E26" s="8" t="s">
        <v>208</v>
      </c>
      <c r="F26" s="4" t="s">
        <v>104</v>
      </c>
      <c r="G26" s="4" t="s">
        <v>184</v>
      </c>
      <c r="H26" s="5">
        <v>1301.3399999999999</v>
      </c>
      <c r="I26" s="6">
        <v>44585</v>
      </c>
      <c r="J26" s="6">
        <v>44926</v>
      </c>
    </row>
    <row r="27" spans="1:10" ht="26.25" x14ac:dyDescent="0.25">
      <c r="A27" s="2">
        <f t="shared" si="0"/>
        <v>24</v>
      </c>
      <c r="B27" s="3" t="str">
        <f>HYPERLINK("https://my.zakupivli.pro/remote/dispatcher/state_purchase_view/35264816", "UA-2022-02-17-002045-b")</f>
        <v>UA-2022-02-17-002045-b</v>
      </c>
      <c r="C27" s="4" t="s">
        <v>173</v>
      </c>
      <c r="D27" s="4" t="s">
        <v>178</v>
      </c>
      <c r="E27" s="8" t="s">
        <v>149</v>
      </c>
      <c r="F27" s="4" t="s">
        <v>71</v>
      </c>
      <c r="G27" s="4" t="s">
        <v>44</v>
      </c>
      <c r="H27" s="5">
        <v>4300</v>
      </c>
      <c r="I27" s="6">
        <v>44608</v>
      </c>
      <c r="J27" s="6">
        <v>44926</v>
      </c>
    </row>
    <row r="28" spans="1:10" ht="51.75" x14ac:dyDescent="0.25">
      <c r="A28" s="2">
        <f t="shared" si="0"/>
        <v>25</v>
      </c>
      <c r="B28" s="3" t="str">
        <f>HYPERLINK("https://my.zakupivli.pro/remote/dispatcher/state_purchase_view/34031667", "UA-2022-01-12-004188-a")</f>
        <v>UA-2022-01-12-004188-a</v>
      </c>
      <c r="C28" s="4" t="s">
        <v>35</v>
      </c>
      <c r="D28" s="4" t="s">
        <v>178</v>
      </c>
      <c r="E28" s="8" t="s">
        <v>205</v>
      </c>
      <c r="F28" s="4" t="s">
        <v>103</v>
      </c>
      <c r="G28" s="4" t="s">
        <v>73</v>
      </c>
      <c r="H28" s="5">
        <v>49958</v>
      </c>
      <c r="I28" s="6">
        <v>44573</v>
      </c>
      <c r="J28" s="6">
        <v>44926</v>
      </c>
    </row>
    <row r="29" spans="1:10" ht="64.5" x14ac:dyDescent="0.25">
      <c r="A29" s="2">
        <f t="shared" si="0"/>
        <v>26</v>
      </c>
      <c r="B29" s="3" t="str">
        <f>HYPERLINK("https://my.zakupivli.pro/remote/dispatcher/state_purchase_view/34223024", "UA-2022-01-19-010805-a")</f>
        <v>UA-2022-01-19-010805-a</v>
      </c>
      <c r="C29" s="4" t="s">
        <v>121</v>
      </c>
      <c r="D29" s="4" t="s">
        <v>178</v>
      </c>
      <c r="E29" s="8" t="s">
        <v>217</v>
      </c>
      <c r="F29" s="4" t="s">
        <v>101</v>
      </c>
      <c r="G29" s="4" t="s">
        <v>53</v>
      </c>
      <c r="H29" s="5">
        <v>10262.040000000001</v>
      </c>
      <c r="I29" s="6">
        <v>44580</v>
      </c>
      <c r="J29" s="6">
        <v>44926</v>
      </c>
    </row>
    <row r="30" spans="1:10" ht="39" x14ac:dyDescent="0.25">
      <c r="A30" s="2">
        <f t="shared" si="0"/>
        <v>27</v>
      </c>
      <c r="B30" s="3" t="str">
        <f>HYPERLINK("https://my.zakupivli.pro/remote/dispatcher/state_purchase_view/34348078", "UA-2022-01-24-004633-b")</f>
        <v>UA-2022-01-24-004633-b</v>
      </c>
      <c r="C30" s="4" t="s">
        <v>160</v>
      </c>
      <c r="D30" s="4" t="s">
        <v>178</v>
      </c>
      <c r="E30" s="8" t="s">
        <v>208</v>
      </c>
      <c r="F30" s="4" t="s">
        <v>104</v>
      </c>
      <c r="G30" s="4" t="s">
        <v>186</v>
      </c>
      <c r="H30" s="5">
        <v>358.62</v>
      </c>
      <c r="I30" s="6">
        <v>44562</v>
      </c>
      <c r="J30" s="6">
        <v>44926</v>
      </c>
    </row>
    <row r="31" spans="1:10" ht="26.25" x14ac:dyDescent="0.25">
      <c r="A31" s="2">
        <f t="shared" si="0"/>
        <v>28</v>
      </c>
      <c r="B31" s="3" t="str">
        <f>HYPERLINK("https://my.zakupivli.pro/remote/dispatcher/state_purchase_view/38123683", "UA-2022-10-24-005530-a")</f>
        <v>UA-2022-10-24-005530-a</v>
      </c>
      <c r="C31" s="4" t="s">
        <v>109</v>
      </c>
      <c r="D31" s="4" t="s">
        <v>178</v>
      </c>
      <c r="E31" s="8" t="s">
        <v>187</v>
      </c>
      <c r="F31" s="4" t="s">
        <v>61</v>
      </c>
      <c r="G31" s="4" t="s">
        <v>34</v>
      </c>
      <c r="H31" s="5">
        <v>14400</v>
      </c>
      <c r="I31" s="6">
        <v>44855</v>
      </c>
      <c r="J31" s="6">
        <v>44926</v>
      </c>
    </row>
    <row r="32" spans="1:10" ht="51.75" x14ac:dyDescent="0.25">
      <c r="A32" s="2">
        <f t="shared" si="0"/>
        <v>29</v>
      </c>
      <c r="B32" s="3" t="str">
        <f>HYPERLINK("https://my.zakupivli.pro/remote/dispatcher/state_purchase_view/34790356", "UA-2022-02-03-005706-b")</f>
        <v>UA-2022-02-03-005706-b</v>
      </c>
      <c r="C32" s="4" t="s">
        <v>154</v>
      </c>
      <c r="D32" s="4" t="s">
        <v>178</v>
      </c>
      <c r="E32" s="8" t="s">
        <v>219</v>
      </c>
      <c r="F32" s="4" t="s">
        <v>78</v>
      </c>
      <c r="G32" s="4" t="s">
        <v>52</v>
      </c>
      <c r="H32" s="5">
        <v>5760</v>
      </c>
      <c r="I32" s="6">
        <v>44595</v>
      </c>
      <c r="J32" s="6">
        <v>44926</v>
      </c>
    </row>
    <row r="33" spans="1:10" ht="64.5" x14ac:dyDescent="0.25">
      <c r="A33" s="2">
        <f t="shared" si="0"/>
        <v>30</v>
      </c>
      <c r="B33" s="3" t="str">
        <f>HYPERLINK("https://my.zakupivli.pro/remote/dispatcher/state_purchase_view/34037499", "UA-2022-01-12-005636-a")</f>
        <v>UA-2022-01-12-005636-a</v>
      </c>
      <c r="C33" s="4" t="s">
        <v>36</v>
      </c>
      <c r="D33" s="4" t="s">
        <v>195</v>
      </c>
      <c r="E33" s="8" t="s">
        <v>181</v>
      </c>
      <c r="F33" s="4" t="s">
        <v>75</v>
      </c>
      <c r="G33" s="4" t="s">
        <v>27</v>
      </c>
      <c r="H33" s="5">
        <v>281745.2</v>
      </c>
      <c r="I33" s="6">
        <v>44589</v>
      </c>
      <c r="J33" s="6">
        <v>44926</v>
      </c>
    </row>
    <row r="34" spans="1:10" ht="64.5" x14ac:dyDescent="0.25">
      <c r="A34" s="2">
        <f t="shared" si="0"/>
        <v>31</v>
      </c>
      <c r="B34" s="3" t="str">
        <f>HYPERLINK("https://my.zakupivli.pro/remote/dispatcher/state_purchase_view/39481728", "UA-2022-12-19-005126-a")</f>
        <v>UA-2022-12-19-005126-a</v>
      </c>
      <c r="C34" s="4" t="s">
        <v>172</v>
      </c>
      <c r="D34" s="4" t="s">
        <v>178</v>
      </c>
      <c r="E34" s="8" t="s">
        <v>181</v>
      </c>
      <c r="F34" s="4" t="s">
        <v>75</v>
      </c>
      <c r="G34" s="4" t="s">
        <v>27</v>
      </c>
      <c r="H34" s="5">
        <v>56050</v>
      </c>
      <c r="I34" s="6">
        <v>44910</v>
      </c>
      <c r="J34" s="6">
        <v>44926</v>
      </c>
    </row>
    <row r="35" spans="1:10" x14ac:dyDescent="0.25">
      <c r="A35" s="2">
        <f t="shared" si="0"/>
        <v>32</v>
      </c>
      <c r="B35" s="3" t="str">
        <f>HYPERLINK("https://my.zakupivli.pro/remote/dispatcher/state_purchase_view/35944891", "UA-2022-04-18-001345-a")</f>
        <v>UA-2022-04-18-001345-a</v>
      </c>
      <c r="C35" s="4" t="s">
        <v>132</v>
      </c>
      <c r="D35" s="4" t="s">
        <v>178</v>
      </c>
      <c r="E35" s="8" t="s">
        <v>226</v>
      </c>
      <c r="F35" s="4" t="s">
        <v>60</v>
      </c>
      <c r="G35" s="4" t="s">
        <v>82</v>
      </c>
      <c r="H35" s="5">
        <v>3300</v>
      </c>
      <c r="I35" s="6">
        <v>44666</v>
      </c>
      <c r="J35" s="6">
        <v>44926</v>
      </c>
    </row>
    <row r="36" spans="1:10" ht="51.75" x14ac:dyDescent="0.25">
      <c r="A36" s="2">
        <f t="shared" si="0"/>
        <v>33</v>
      </c>
      <c r="B36" s="3" t="str">
        <f>HYPERLINK("https://my.zakupivli.pro/remote/dispatcher/state_purchase_view/34474387", "UA-2022-01-26-007704-b")</f>
        <v>UA-2022-01-26-007704-b</v>
      </c>
      <c r="C36" s="4" t="s">
        <v>137</v>
      </c>
      <c r="D36" s="4" t="s">
        <v>178</v>
      </c>
      <c r="E36" s="8" t="s">
        <v>213</v>
      </c>
      <c r="F36" s="4" t="s">
        <v>99</v>
      </c>
      <c r="G36" s="4" t="s">
        <v>13</v>
      </c>
      <c r="H36" s="5">
        <v>3000</v>
      </c>
      <c r="I36" s="6">
        <v>44588</v>
      </c>
      <c r="J36" s="6">
        <v>44926</v>
      </c>
    </row>
    <row r="37" spans="1:10" ht="39" x14ac:dyDescent="0.25">
      <c r="A37" s="2">
        <f t="shared" si="0"/>
        <v>34</v>
      </c>
      <c r="B37" s="3" t="str">
        <f>HYPERLINK("https://my.zakupivli.pro/remote/dispatcher/state_purchase_view/34107192", "UA-2022-01-17-000673-a")</f>
        <v>UA-2022-01-17-000673-a</v>
      </c>
      <c r="C37" s="4" t="s">
        <v>2</v>
      </c>
      <c r="D37" s="4" t="s">
        <v>178</v>
      </c>
      <c r="E37" s="8" t="s">
        <v>192</v>
      </c>
      <c r="F37" s="4" t="s">
        <v>90</v>
      </c>
      <c r="G37" s="4" t="s">
        <v>4</v>
      </c>
      <c r="H37" s="5">
        <v>5027.3999999999996</v>
      </c>
      <c r="I37" s="6">
        <v>44575</v>
      </c>
      <c r="J37" s="6">
        <v>44926</v>
      </c>
    </row>
    <row r="38" spans="1:10" ht="39" x14ac:dyDescent="0.25">
      <c r="A38" s="2">
        <f t="shared" si="0"/>
        <v>35</v>
      </c>
      <c r="B38" s="3" t="str">
        <f>HYPERLINK("https://my.zakupivli.pro/remote/dispatcher/state_purchase_view/32702244", "UA-2021-12-07-011031-c")</f>
        <v>UA-2021-12-07-011031-c</v>
      </c>
      <c r="C38" s="4" t="s">
        <v>141</v>
      </c>
      <c r="D38" s="4" t="s">
        <v>178</v>
      </c>
      <c r="E38" s="8" t="s">
        <v>204</v>
      </c>
      <c r="F38" s="4" t="s">
        <v>48</v>
      </c>
      <c r="G38" s="4" t="s">
        <v>151</v>
      </c>
      <c r="H38" s="5">
        <v>2772.12</v>
      </c>
      <c r="I38" s="6">
        <v>44537</v>
      </c>
      <c r="J38" s="6">
        <v>44926</v>
      </c>
    </row>
    <row r="39" spans="1:10" ht="39" x14ac:dyDescent="0.25">
      <c r="A39" s="2">
        <f t="shared" si="0"/>
        <v>36</v>
      </c>
      <c r="B39" s="3" t="str">
        <f>HYPERLINK("https://my.zakupivli.pro/remote/dispatcher/state_purchase_view/34065896", "UA-2022-01-13-005833-a")</f>
        <v>UA-2022-01-13-005833-a</v>
      </c>
      <c r="C39" s="4" t="s">
        <v>120</v>
      </c>
      <c r="D39" s="4" t="s">
        <v>178</v>
      </c>
      <c r="E39" s="8" t="s">
        <v>191</v>
      </c>
      <c r="F39" s="4" t="s">
        <v>92</v>
      </c>
      <c r="G39" s="4" t="s">
        <v>4</v>
      </c>
      <c r="H39" s="5">
        <v>12819</v>
      </c>
      <c r="I39" s="6">
        <v>44574</v>
      </c>
      <c r="J39" s="6">
        <v>44926</v>
      </c>
    </row>
    <row r="40" spans="1:10" ht="64.5" x14ac:dyDescent="0.25">
      <c r="A40" s="2">
        <f t="shared" si="0"/>
        <v>37</v>
      </c>
      <c r="B40" s="3" t="str">
        <f>HYPERLINK("https://my.zakupivli.pro/remote/dispatcher/state_purchase_view/35746435", "UA-2022-03-24-003799-b")</f>
        <v>UA-2022-03-24-003799-b</v>
      </c>
      <c r="C40" s="4" t="s">
        <v>96</v>
      </c>
      <c r="D40" s="4" t="s">
        <v>178</v>
      </c>
      <c r="E40" s="8" t="s">
        <v>180</v>
      </c>
      <c r="F40" s="4" t="s">
        <v>25</v>
      </c>
      <c r="G40" s="4" t="s">
        <v>42</v>
      </c>
      <c r="H40" s="5">
        <v>6240.64</v>
      </c>
      <c r="I40" s="6">
        <v>44644</v>
      </c>
      <c r="J40" s="6">
        <v>44926</v>
      </c>
    </row>
    <row r="41" spans="1:10" ht="64.5" x14ac:dyDescent="0.25">
      <c r="A41" s="2">
        <f t="shared" si="0"/>
        <v>38</v>
      </c>
      <c r="B41" s="3" t="str">
        <f>HYPERLINK("https://my.zakupivli.pro/remote/dispatcher/state_purchase_view/35746635", "UA-2022-03-24-003869-b")</f>
        <v>UA-2022-03-24-003869-b</v>
      </c>
      <c r="C41" s="4" t="s">
        <v>94</v>
      </c>
      <c r="D41" s="4" t="s">
        <v>178</v>
      </c>
      <c r="E41" s="8" t="s">
        <v>180</v>
      </c>
      <c r="F41" s="4" t="s">
        <v>25</v>
      </c>
      <c r="G41" s="4" t="s">
        <v>45</v>
      </c>
      <c r="H41" s="5">
        <v>5331.2</v>
      </c>
      <c r="I41" s="6">
        <v>44644</v>
      </c>
      <c r="J41" s="6">
        <v>44926</v>
      </c>
    </row>
    <row r="42" spans="1:10" ht="39" x14ac:dyDescent="0.25">
      <c r="A42" s="2">
        <f t="shared" si="0"/>
        <v>39</v>
      </c>
      <c r="B42" s="3" t="str">
        <f>HYPERLINK("https://my.zakupivli.pro/remote/dispatcher/state_purchase_view/34316061", "UA-2022-01-21-013321-b")</f>
        <v>UA-2022-01-21-013321-b</v>
      </c>
      <c r="C42" s="4" t="s">
        <v>122</v>
      </c>
      <c r="D42" s="4" t="s">
        <v>178</v>
      </c>
      <c r="E42" s="8" t="s">
        <v>190</v>
      </c>
      <c r="F42" s="4" t="s">
        <v>91</v>
      </c>
      <c r="G42" s="4" t="s">
        <v>4</v>
      </c>
      <c r="H42" s="5">
        <v>3387.72</v>
      </c>
      <c r="I42" s="6">
        <v>44582</v>
      </c>
      <c r="J42" s="6">
        <v>44926</v>
      </c>
    </row>
    <row r="43" spans="1:10" ht="39" x14ac:dyDescent="0.25">
      <c r="A43" s="2">
        <f t="shared" si="0"/>
        <v>40</v>
      </c>
      <c r="B43" s="3" t="str">
        <f>HYPERLINK("https://my.zakupivli.pro/remote/dispatcher/state_purchase_view/34472862", "UA-2022-01-26-007329-b")</f>
        <v>UA-2022-01-26-007329-b</v>
      </c>
      <c r="C43" s="4" t="s">
        <v>138</v>
      </c>
      <c r="D43" s="4" t="s">
        <v>178</v>
      </c>
      <c r="E43" s="8" t="s">
        <v>216</v>
      </c>
      <c r="F43" s="4" t="s">
        <v>98</v>
      </c>
      <c r="G43" s="4" t="s">
        <v>12</v>
      </c>
      <c r="H43" s="5">
        <v>18000</v>
      </c>
      <c r="I43" s="6">
        <v>44588</v>
      </c>
      <c r="J43" s="6">
        <v>44926</v>
      </c>
    </row>
    <row r="44" spans="1:10" ht="26.25" x14ac:dyDescent="0.25">
      <c r="A44" s="2">
        <f t="shared" si="0"/>
        <v>41</v>
      </c>
      <c r="B44" s="3" t="str">
        <f>HYPERLINK("https://my.zakupivli.pro/remote/dispatcher/state_purchase_view/35265688", "UA-2022-02-17-002326-b")</f>
        <v>UA-2022-02-17-002326-b</v>
      </c>
      <c r="C44" s="4" t="s">
        <v>174</v>
      </c>
      <c r="D44" s="4" t="s">
        <v>178</v>
      </c>
      <c r="E44" s="8" t="s">
        <v>149</v>
      </c>
      <c r="F44" s="4" t="s">
        <v>71</v>
      </c>
      <c r="G44" s="4" t="s">
        <v>43</v>
      </c>
      <c r="H44" s="5">
        <v>3500</v>
      </c>
      <c r="I44" s="6">
        <v>44608</v>
      </c>
      <c r="J44" s="6">
        <v>44926</v>
      </c>
    </row>
    <row r="45" spans="1:10" ht="39" x14ac:dyDescent="0.25">
      <c r="A45" s="2">
        <f t="shared" si="0"/>
        <v>42</v>
      </c>
      <c r="B45" s="3" t="str">
        <f>HYPERLINK("https://my.zakupivli.pro/remote/dispatcher/state_purchase_view/38004807", "UA-2022-10-17-005371-a")</f>
        <v>UA-2022-10-17-005371-a</v>
      </c>
      <c r="C45" s="4" t="s">
        <v>114</v>
      </c>
      <c r="D45" s="4" t="s">
        <v>178</v>
      </c>
      <c r="E45" s="8" t="s">
        <v>206</v>
      </c>
      <c r="F45" s="4" t="s">
        <v>79</v>
      </c>
      <c r="G45" s="4" t="s">
        <v>8</v>
      </c>
      <c r="H45" s="5">
        <v>2114</v>
      </c>
      <c r="I45" s="6">
        <v>44851</v>
      </c>
      <c r="J45" s="6">
        <v>44883</v>
      </c>
    </row>
    <row r="46" spans="1:10" ht="64.5" x14ac:dyDescent="0.25">
      <c r="A46" s="2">
        <f t="shared" si="0"/>
        <v>43</v>
      </c>
      <c r="B46" s="3" t="str">
        <f>HYPERLINK("https://my.zakupivli.pro/remote/dispatcher/state_purchase_view/25735067", "UA-2021-04-12-003868-b")</f>
        <v>UA-2021-04-12-003868-b</v>
      </c>
      <c r="C46" s="4" t="s">
        <v>97</v>
      </c>
      <c r="D46" s="4" t="s">
        <v>178</v>
      </c>
      <c r="E46" s="8" t="s">
        <v>180</v>
      </c>
      <c r="F46" s="4" t="s">
        <v>25</v>
      </c>
      <c r="G46" s="4" t="s">
        <v>42</v>
      </c>
      <c r="H46" s="5">
        <v>6169.3</v>
      </c>
      <c r="I46" s="6">
        <v>44298</v>
      </c>
      <c r="J46" s="6">
        <v>44561</v>
      </c>
    </row>
    <row r="47" spans="1:10" ht="26.25" x14ac:dyDescent="0.25">
      <c r="A47" s="2">
        <f t="shared" si="0"/>
        <v>44</v>
      </c>
      <c r="B47" s="3" t="str">
        <f>HYPERLINK("https://my.zakupivli.pro/remote/dispatcher/state_purchase_view/28033531", "UA-2021-07-07-004168-c")</f>
        <v>UA-2021-07-07-004168-c</v>
      </c>
      <c r="C47" s="4" t="s">
        <v>107</v>
      </c>
      <c r="D47" s="4" t="s">
        <v>178</v>
      </c>
      <c r="E47" s="8" t="s">
        <v>177</v>
      </c>
      <c r="F47" s="4" t="s">
        <v>64</v>
      </c>
      <c r="G47" s="4" t="s">
        <v>7</v>
      </c>
      <c r="H47" s="5">
        <v>2333.86</v>
      </c>
      <c r="I47" s="6">
        <v>44383</v>
      </c>
      <c r="J47" s="6">
        <v>44561</v>
      </c>
    </row>
    <row r="48" spans="1:10" ht="51.75" x14ac:dyDescent="0.25">
      <c r="A48" s="2">
        <f t="shared" si="0"/>
        <v>45</v>
      </c>
      <c r="B48" s="3" t="str">
        <f>HYPERLINK("https://my.zakupivli.pro/remote/dispatcher/state_purchase_view/28031173", "UA-2021-07-07-003545-c")</f>
        <v>UA-2021-07-07-003545-c</v>
      </c>
      <c r="C48" s="4" t="s">
        <v>72</v>
      </c>
      <c r="D48" s="4" t="s">
        <v>178</v>
      </c>
      <c r="E48" s="8" t="s">
        <v>221</v>
      </c>
      <c r="F48" s="4" t="s">
        <v>49</v>
      </c>
      <c r="G48" s="4" t="s">
        <v>16</v>
      </c>
      <c r="H48" s="5">
        <v>5313.6</v>
      </c>
      <c r="I48" s="6">
        <v>44383</v>
      </c>
      <c r="J48" s="6">
        <v>44561</v>
      </c>
    </row>
    <row r="49" spans="1:10" ht="26.25" x14ac:dyDescent="0.25">
      <c r="A49" s="2">
        <f t="shared" si="0"/>
        <v>46</v>
      </c>
      <c r="B49" s="3" t="str">
        <f>HYPERLINK("https://my.zakupivli.pro/remote/dispatcher/state_purchase_view/33361865", "UA-2021-12-20-001521-c")</f>
        <v>UA-2021-12-20-001521-c</v>
      </c>
      <c r="C49" s="4" t="s">
        <v>113</v>
      </c>
      <c r="D49" s="4" t="s">
        <v>178</v>
      </c>
      <c r="E49" s="8" t="s">
        <v>149</v>
      </c>
      <c r="F49" s="4" t="s">
        <v>71</v>
      </c>
      <c r="G49" s="4" t="s">
        <v>47</v>
      </c>
      <c r="H49" s="5">
        <v>6000</v>
      </c>
      <c r="I49" s="6">
        <v>44547</v>
      </c>
      <c r="J49" s="6">
        <v>44561</v>
      </c>
    </row>
    <row r="50" spans="1:10" ht="51.75" x14ac:dyDescent="0.25">
      <c r="A50" s="2">
        <f t="shared" si="0"/>
        <v>47</v>
      </c>
      <c r="B50" s="3" t="str">
        <f>HYPERLINK("https://my.zakupivli.pro/remote/dispatcher/state_purchase_view/31886981", "UA-2021-11-17-006778-a")</f>
        <v>UA-2021-11-17-006778-a</v>
      </c>
      <c r="C50" s="4" t="s">
        <v>135</v>
      </c>
      <c r="D50" s="4" t="s">
        <v>178</v>
      </c>
      <c r="E50" s="8" t="s">
        <v>220</v>
      </c>
      <c r="F50" s="4" t="s">
        <v>80</v>
      </c>
      <c r="G50" s="4" t="s">
        <v>20</v>
      </c>
      <c r="H50" s="5">
        <v>331</v>
      </c>
      <c r="I50" s="6">
        <v>44516</v>
      </c>
      <c r="J50" s="6">
        <v>44561</v>
      </c>
    </row>
    <row r="51" spans="1:10" ht="64.5" x14ac:dyDescent="0.25">
      <c r="A51" s="2">
        <f t="shared" si="0"/>
        <v>48</v>
      </c>
      <c r="B51" s="3" t="str">
        <f>HYPERLINK("https://my.zakupivli.pro/remote/dispatcher/state_purchase_view/23646356", "UA-2021-02-04-005329-a")</f>
        <v>UA-2021-02-04-005329-a</v>
      </c>
      <c r="C51" s="4" t="s">
        <v>159</v>
      </c>
      <c r="D51" s="4" t="s">
        <v>195</v>
      </c>
      <c r="E51" s="8" t="s">
        <v>181</v>
      </c>
      <c r="F51" s="4" t="s">
        <v>75</v>
      </c>
      <c r="G51" s="4" t="s">
        <v>27</v>
      </c>
      <c r="H51" s="5">
        <v>248820</v>
      </c>
      <c r="I51" s="6">
        <v>44245</v>
      </c>
      <c r="J51" s="6">
        <v>44561</v>
      </c>
    </row>
    <row r="52" spans="1:10" ht="26.25" x14ac:dyDescent="0.25">
      <c r="A52" s="2">
        <f t="shared" si="0"/>
        <v>49</v>
      </c>
      <c r="B52" s="3" t="str">
        <f>HYPERLINK("https://my.zakupivli.pro/remote/dispatcher/state_purchase_view/24997291", "UA-2021-03-17-013162-c")</f>
        <v>UA-2021-03-17-013162-c</v>
      </c>
      <c r="C52" s="4" t="s">
        <v>58</v>
      </c>
      <c r="D52" s="4" t="s">
        <v>178</v>
      </c>
      <c r="E52" s="8" t="s">
        <v>148</v>
      </c>
      <c r="F52" s="4" t="s">
        <v>63</v>
      </c>
      <c r="G52" s="4" t="s">
        <v>5</v>
      </c>
      <c r="H52" s="5">
        <v>27960</v>
      </c>
      <c r="I52" s="6">
        <v>44272</v>
      </c>
      <c r="J52" s="6">
        <v>44561</v>
      </c>
    </row>
    <row r="53" spans="1:10" x14ac:dyDescent="0.25">
      <c r="A53" s="2">
        <f t="shared" si="0"/>
        <v>50</v>
      </c>
      <c r="B53" s="3" t="str">
        <f>HYPERLINK("https://my.zakupivli.pro/remote/dispatcher/state_purchase_view/25037626", "UA-2021-03-18-007482-c")</f>
        <v>UA-2021-03-18-007482-c</v>
      </c>
      <c r="C53" s="4" t="s">
        <v>133</v>
      </c>
      <c r="D53" s="4" t="s">
        <v>178</v>
      </c>
      <c r="E53" s="4" t="s">
        <v>229</v>
      </c>
      <c r="F53" s="4" t="s">
        <v>60</v>
      </c>
      <c r="G53" s="4" t="s">
        <v>82</v>
      </c>
      <c r="H53" s="5">
        <v>2800</v>
      </c>
      <c r="I53" s="6">
        <v>44273</v>
      </c>
      <c r="J53" s="6">
        <v>44561</v>
      </c>
    </row>
    <row r="54" spans="1:10" ht="39" x14ac:dyDescent="0.25">
      <c r="A54" s="2">
        <f t="shared" si="0"/>
        <v>51</v>
      </c>
      <c r="B54" s="3" t="str">
        <f>HYPERLINK("https://my.zakupivli.pro/remote/dispatcher/state_purchase_view/23178601", "UA-2021-01-22-009434-b")</f>
        <v>UA-2021-01-22-009434-b</v>
      </c>
      <c r="C54" s="4" t="s">
        <v>157</v>
      </c>
      <c r="D54" s="4" t="s">
        <v>178</v>
      </c>
      <c r="E54" s="8" t="s">
        <v>209</v>
      </c>
      <c r="F54" s="4" t="s">
        <v>86</v>
      </c>
      <c r="G54" s="4" t="s">
        <v>193</v>
      </c>
      <c r="H54" s="5">
        <v>3000</v>
      </c>
      <c r="I54" s="6">
        <v>44218</v>
      </c>
      <c r="J54" s="6">
        <v>44561</v>
      </c>
    </row>
    <row r="55" spans="1:10" ht="51.75" x14ac:dyDescent="0.25">
      <c r="A55" s="2">
        <f t="shared" si="0"/>
        <v>52</v>
      </c>
      <c r="B55" s="3" t="str">
        <f>HYPERLINK("https://my.zakupivli.pro/remote/dispatcher/state_purchase_view/23115984", "UA-2021-01-21-002467-b")</f>
        <v>UA-2021-01-21-002467-b</v>
      </c>
      <c r="C55" s="4" t="s">
        <v>171</v>
      </c>
      <c r="D55" s="4" t="s">
        <v>178</v>
      </c>
      <c r="E55" s="8" t="s">
        <v>205</v>
      </c>
      <c r="F55" s="4" t="s">
        <v>103</v>
      </c>
      <c r="G55" s="4" t="s">
        <v>118</v>
      </c>
      <c r="H55" s="5">
        <v>49919.59</v>
      </c>
      <c r="I55" s="6">
        <v>44217</v>
      </c>
      <c r="J55" s="6">
        <v>44561</v>
      </c>
    </row>
    <row r="56" spans="1:10" ht="51.75" x14ac:dyDescent="0.25">
      <c r="A56" s="2">
        <f t="shared" si="0"/>
        <v>53</v>
      </c>
      <c r="B56" s="3" t="str">
        <f>HYPERLINK("https://my.zakupivli.pro/remote/dispatcher/state_purchase_view/28032302", "UA-2021-07-07-003863-c")</f>
        <v>UA-2021-07-07-003863-c</v>
      </c>
      <c r="C56" s="4" t="s">
        <v>50</v>
      </c>
      <c r="D56" s="4" t="s">
        <v>178</v>
      </c>
      <c r="E56" s="8" t="s">
        <v>221</v>
      </c>
      <c r="F56" s="4" t="s">
        <v>49</v>
      </c>
      <c r="G56" s="4" t="s">
        <v>7</v>
      </c>
      <c r="H56" s="5">
        <v>999.36</v>
      </c>
      <c r="I56" s="6">
        <v>44383</v>
      </c>
      <c r="J56" s="6">
        <v>44561</v>
      </c>
    </row>
    <row r="57" spans="1:10" ht="51.75" x14ac:dyDescent="0.25">
      <c r="A57" s="2">
        <f t="shared" si="0"/>
        <v>54</v>
      </c>
      <c r="B57" s="3" t="str">
        <f>HYPERLINK("https://my.zakupivli.pro/remote/dispatcher/state_purchase_view/32430825", "UA-2021-12-01-005959-c")</f>
        <v>UA-2021-12-01-005959-c</v>
      </c>
      <c r="C57" s="4" t="s">
        <v>66</v>
      </c>
      <c r="D57" s="4" t="s">
        <v>178</v>
      </c>
      <c r="E57" s="8" t="s">
        <v>221</v>
      </c>
      <c r="F57" s="4" t="s">
        <v>49</v>
      </c>
      <c r="G57" s="4" t="s">
        <v>59</v>
      </c>
      <c r="H57" s="5">
        <v>4815</v>
      </c>
      <c r="I57" s="6">
        <v>44531</v>
      </c>
      <c r="J57" s="6">
        <v>44561</v>
      </c>
    </row>
    <row r="58" spans="1:10" ht="26.25" x14ac:dyDescent="0.25">
      <c r="A58" s="2">
        <f t="shared" si="0"/>
        <v>55</v>
      </c>
      <c r="B58" s="3" t="str">
        <f>HYPERLINK("https://my.zakupivli.pro/remote/dispatcher/state_purchase_view/24573216", "UA-2021-03-03-008626-c")</f>
        <v>UA-2021-03-03-008626-c</v>
      </c>
      <c r="C58" s="4" t="s">
        <v>112</v>
      </c>
      <c r="D58" s="4" t="s">
        <v>178</v>
      </c>
      <c r="E58" s="8" t="s">
        <v>149</v>
      </c>
      <c r="F58" s="4" t="s">
        <v>71</v>
      </c>
      <c r="G58" s="4" t="s">
        <v>19</v>
      </c>
      <c r="H58" s="5">
        <v>2830</v>
      </c>
      <c r="I58" s="6">
        <v>44257</v>
      </c>
      <c r="J58" s="6">
        <v>44561</v>
      </c>
    </row>
    <row r="59" spans="1:10" ht="51.75" x14ac:dyDescent="0.25">
      <c r="A59" s="2">
        <f t="shared" si="0"/>
        <v>56</v>
      </c>
      <c r="B59" s="3" t="str">
        <f>HYPERLINK("https://my.zakupivli.pro/remote/dispatcher/state_purchase_view/31883997", "UA-2021-11-17-005950-a")</f>
        <v>UA-2021-11-17-005950-a</v>
      </c>
      <c r="C59" s="4" t="s">
        <v>88</v>
      </c>
      <c r="D59" s="4" t="s">
        <v>178</v>
      </c>
      <c r="E59" s="8" t="s">
        <v>221</v>
      </c>
      <c r="F59" s="4" t="s">
        <v>49</v>
      </c>
      <c r="G59" s="4" t="s">
        <v>18</v>
      </c>
      <c r="H59" s="5">
        <v>2155.8000000000002</v>
      </c>
      <c r="I59" s="6">
        <v>44516</v>
      </c>
      <c r="J59" s="6">
        <v>44561</v>
      </c>
    </row>
    <row r="60" spans="1:10" ht="39" x14ac:dyDescent="0.25">
      <c r="A60" s="2">
        <f t="shared" si="0"/>
        <v>57</v>
      </c>
      <c r="B60" s="3" t="str">
        <f>HYPERLINK("https://my.zakupivli.pro/remote/dispatcher/state_purchase_view/23250414", "UA-2021-01-26-000793-b")</f>
        <v>UA-2021-01-26-000793-b</v>
      </c>
      <c r="C60" s="4" t="s">
        <v>140</v>
      </c>
      <c r="D60" s="4" t="s">
        <v>178</v>
      </c>
      <c r="E60" s="8" t="s">
        <v>204</v>
      </c>
      <c r="F60" s="4" t="s">
        <v>48</v>
      </c>
      <c r="G60" s="4" t="s">
        <v>152</v>
      </c>
      <c r="H60" s="5">
        <v>1785.68</v>
      </c>
      <c r="I60" s="6">
        <v>44218</v>
      </c>
      <c r="J60" s="6">
        <v>44561</v>
      </c>
    </row>
    <row r="61" spans="1:10" ht="39" x14ac:dyDescent="0.25">
      <c r="A61" s="2">
        <f t="shared" si="0"/>
        <v>58</v>
      </c>
      <c r="B61" s="3" t="str">
        <f>HYPERLINK("https://my.zakupivli.pro/remote/dispatcher/state_purchase_view/23319453", "UA-2021-01-27-004577-b")</f>
        <v>UA-2021-01-27-004577-b</v>
      </c>
      <c r="C61" s="4" t="s">
        <v>125</v>
      </c>
      <c r="D61" s="4" t="s">
        <v>178</v>
      </c>
      <c r="E61" s="8" t="s">
        <v>190</v>
      </c>
      <c r="F61" s="4" t="s">
        <v>91</v>
      </c>
      <c r="G61" s="4" t="s">
        <v>4</v>
      </c>
      <c r="H61" s="5">
        <v>3387.72</v>
      </c>
      <c r="I61" s="6">
        <v>44222</v>
      </c>
      <c r="J61" s="6">
        <v>44561</v>
      </c>
    </row>
    <row r="62" spans="1:10" ht="51.75" x14ac:dyDescent="0.25">
      <c r="A62" s="2">
        <f t="shared" si="0"/>
        <v>59</v>
      </c>
      <c r="B62" s="3" t="str">
        <f>HYPERLINK("https://my.zakupivli.pro/remote/dispatcher/state_purchase_view/26461119", "UA-2021-05-12-008419-b")</f>
        <v>UA-2021-05-12-008419-b</v>
      </c>
      <c r="C62" s="4" t="s">
        <v>54</v>
      </c>
      <c r="D62" s="4" t="s">
        <v>178</v>
      </c>
      <c r="E62" s="8" t="s">
        <v>221</v>
      </c>
      <c r="F62" s="4" t="s">
        <v>49</v>
      </c>
      <c r="G62" s="4" t="s">
        <v>6</v>
      </c>
      <c r="H62" s="5">
        <v>2160</v>
      </c>
      <c r="I62" s="6">
        <v>44328</v>
      </c>
      <c r="J62" s="6">
        <v>44561</v>
      </c>
    </row>
    <row r="63" spans="1:10" ht="39" x14ac:dyDescent="0.25">
      <c r="A63" s="2">
        <f t="shared" si="0"/>
        <v>60</v>
      </c>
      <c r="B63" s="3" t="str">
        <f>HYPERLINK("https://my.zakupivli.pro/remote/dispatcher/state_purchase_view/23439484", "UA-2021-01-29-007034-b")</f>
        <v>UA-2021-01-29-007034-b</v>
      </c>
      <c r="C63" s="4" t="s">
        <v>163</v>
      </c>
      <c r="D63" s="4" t="s">
        <v>178</v>
      </c>
      <c r="E63" s="8" t="s">
        <v>191</v>
      </c>
      <c r="F63" s="4" t="s">
        <v>92</v>
      </c>
      <c r="G63" s="4" t="s">
        <v>4</v>
      </c>
      <c r="H63" s="5">
        <v>12819</v>
      </c>
      <c r="I63" s="6">
        <v>44225</v>
      </c>
      <c r="J63" s="6">
        <v>44561</v>
      </c>
    </row>
    <row r="64" spans="1:10" ht="51.75" x14ac:dyDescent="0.25">
      <c r="A64" s="2">
        <f t="shared" si="0"/>
        <v>61</v>
      </c>
      <c r="B64" s="3" t="str">
        <f>HYPERLINK("https://my.zakupivli.pro/remote/dispatcher/state_purchase_view/23704858", "UA-2021-02-05-007607-a")</f>
        <v>UA-2021-02-05-007607-a</v>
      </c>
      <c r="C64" s="4" t="s">
        <v>164</v>
      </c>
      <c r="D64" s="4" t="s">
        <v>178</v>
      </c>
      <c r="E64" s="8" t="s">
        <v>219</v>
      </c>
      <c r="F64" s="4" t="s">
        <v>78</v>
      </c>
      <c r="G64" s="4" t="s">
        <v>51</v>
      </c>
      <c r="H64" s="5">
        <v>4800</v>
      </c>
      <c r="I64" s="6">
        <v>44232</v>
      </c>
      <c r="J64" s="6">
        <v>44561</v>
      </c>
    </row>
    <row r="65" spans="1:10" ht="26.25" x14ac:dyDescent="0.25">
      <c r="A65" s="2">
        <f t="shared" si="0"/>
        <v>62</v>
      </c>
      <c r="B65" s="3" t="str">
        <f>HYPERLINK("https://my.zakupivli.pro/remote/dispatcher/state_purchase_view/32978152", "UA-2021-12-13-006376-c")</f>
        <v>UA-2021-12-13-006376-c</v>
      </c>
      <c r="C65" s="4" t="s">
        <v>68</v>
      </c>
      <c r="D65" s="4" t="s">
        <v>178</v>
      </c>
      <c r="E65" s="8" t="s">
        <v>150</v>
      </c>
      <c r="F65" s="4" t="s">
        <v>70</v>
      </c>
      <c r="G65" s="4" t="s">
        <v>10</v>
      </c>
      <c r="H65" s="5">
        <v>48900</v>
      </c>
      <c r="I65" s="6">
        <v>44539</v>
      </c>
      <c r="J65" s="6">
        <v>44561</v>
      </c>
    </row>
    <row r="66" spans="1:10" ht="51.75" x14ac:dyDescent="0.25">
      <c r="A66" s="2">
        <f t="shared" si="0"/>
        <v>63</v>
      </c>
      <c r="B66" s="3" t="str">
        <f>HYPERLINK("https://my.zakupivli.pro/remote/dispatcher/state_purchase_view/30404055", "UA-2021-10-01-003890-b")</f>
        <v>UA-2021-10-01-003890-b</v>
      </c>
      <c r="C66" s="4" t="s">
        <v>168</v>
      </c>
      <c r="D66" s="4" t="s">
        <v>178</v>
      </c>
      <c r="E66" s="8" t="s">
        <v>221</v>
      </c>
      <c r="F66" s="4" t="s">
        <v>49</v>
      </c>
      <c r="G66" s="4" t="s">
        <v>17</v>
      </c>
      <c r="H66" s="5">
        <v>456</v>
      </c>
      <c r="I66" s="6">
        <v>44470</v>
      </c>
      <c r="J66" s="6">
        <v>44561</v>
      </c>
    </row>
    <row r="67" spans="1:10" ht="39" x14ac:dyDescent="0.25">
      <c r="A67" s="2">
        <f>SUM(A66+1)</f>
        <v>64</v>
      </c>
      <c r="B67" s="3" t="str">
        <f>HYPERLINK("https://my.zakupivli.pro/remote/dispatcher/state_purchase_view/28171940", "UA-2021-07-13-000558-c")</f>
        <v>UA-2021-07-13-000558-c</v>
      </c>
      <c r="C67" s="4" t="s">
        <v>115</v>
      </c>
      <c r="D67" s="4" t="s">
        <v>178</v>
      </c>
      <c r="E67" s="8" t="s">
        <v>212</v>
      </c>
      <c r="F67" s="4" t="s">
        <v>89</v>
      </c>
      <c r="G67" s="4" t="s">
        <v>117</v>
      </c>
      <c r="H67" s="5">
        <v>2700</v>
      </c>
      <c r="I67" s="6">
        <v>44386</v>
      </c>
      <c r="J67" s="6">
        <v>44561</v>
      </c>
    </row>
    <row r="68" spans="1:10" ht="39" x14ac:dyDescent="0.25">
      <c r="A68" s="2">
        <f t="shared" si="0"/>
        <v>65</v>
      </c>
      <c r="B68" s="3" t="str">
        <f>HYPERLINK("https://my.zakupivli.pro/remote/dispatcher/state_purchase_view/23510166", "UA-2021-02-01-014031-a")</f>
        <v>UA-2021-02-01-014031-a</v>
      </c>
      <c r="C68" s="4" t="s">
        <v>158</v>
      </c>
      <c r="D68" s="4" t="s">
        <v>178</v>
      </c>
      <c r="E68" s="8" t="s">
        <v>208</v>
      </c>
      <c r="F68" s="4" t="s">
        <v>104</v>
      </c>
      <c r="G68" s="4" t="s">
        <v>11</v>
      </c>
      <c r="H68" s="5">
        <v>1879.83</v>
      </c>
      <c r="I68" s="6">
        <v>44228</v>
      </c>
      <c r="J68" s="6">
        <v>44561</v>
      </c>
    </row>
    <row r="69" spans="1:10" ht="39" x14ac:dyDescent="0.25">
      <c r="A69" s="2">
        <f t="shared" si="0"/>
        <v>66</v>
      </c>
      <c r="B69" s="3" t="str">
        <f>HYPERLINK("https://my.zakupivli.pro/remote/dispatcher/state_purchase_view/32706240", "UA-2021-12-07-012040-c")</f>
        <v>UA-2021-12-07-012040-c</v>
      </c>
      <c r="C69" s="4" t="s">
        <v>88</v>
      </c>
      <c r="D69" s="4" t="s">
        <v>178</v>
      </c>
      <c r="E69" s="8" t="s">
        <v>210</v>
      </c>
      <c r="F69" s="4" t="s">
        <v>76</v>
      </c>
      <c r="G69" s="4" t="s">
        <v>14</v>
      </c>
      <c r="H69" s="5">
        <v>24996</v>
      </c>
      <c r="I69" s="6">
        <v>44537</v>
      </c>
      <c r="J69" s="6">
        <v>44561</v>
      </c>
    </row>
    <row r="70" spans="1:10" x14ac:dyDescent="0.25">
      <c r="A70" s="2">
        <f t="shared" ref="A70:A85" si="1">SUM(A69+1)</f>
        <v>67</v>
      </c>
      <c r="B70" s="3" t="str">
        <f>HYPERLINK("https://my.zakupivli.pro/remote/dispatcher/state_purchase_view/31885508", "UA-2021-11-17-006352-a")</f>
        <v>UA-2021-11-17-006352-a</v>
      </c>
      <c r="C70" s="4" t="s">
        <v>131</v>
      </c>
      <c r="D70" s="4" t="s">
        <v>178</v>
      </c>
      <c r="E70" s="8" t="s">
        <v>229</v>
      </c>
      <c r="F70" s="4" t="s">
        <v>60</v>
      </c>
      <c r="G70" s="4" t="s">
        <v>39</v>
      </c>
      <c r="H70" s="5">
        <v>400</v>
      </c>
      <c r="I70" s="6">
        <v>44516</v>
      </c>
      <c r="J70" s="6">
        <v>44561</v>
      </c>
    </row>
    <row r="71" spans="1:10" ht="51.75" x14ac:dyDescent="0.25">
      <c r="A71" s="2">
        <f t="shared" si="1"/>
        <v>68</v>
      </c>
      <c r="B71" s="3" t="str">
        <f>HYPERLINK("https://my.zakupivli.pro/remote/dispatcher/state_purchase_view/31880995", "UA-2021-11-17-005155-a")</f>
        <v>UA-2021-11-17-005155-a</v>
      </c>
      <c r="C71" s="4" t="s">
        <v>69</v>
      </c>
      <c r="D71" s="4" t="s">
        <v>178</v>
      </c>
      <c r="E71" s="8" t="s">
        <v>221</v>
      </c>
      <c r="F71" s="4" t="s">
        <v>49</v>
      </c>
      <c r="G71" s="4" t="s">
        <v>9</v>
      </c>
      <c r="H71" s="5">
        <v>768</v>
      </c>
      <c r="I71" s="6">
        <v>44516</v>
      </c>
      <c r="J71" s="6">
        <v>44561</v>
      </c>
    </row>
    <row r="72" spans="1:10" ht="51.75" x14ac:dyDescent="0.25">
      <c r="A72" s="2">
        <f t="shared" si="1"/>
        <v>69</v>
      </c>
      <c r="B72" s="3" t="str">
        <f>HYPERLINK("https://my.zakupivli.pro/remote/dispatcher/state_purchase_view/30408583", "UA-2021-10-01-005414-b")</f>
        <v>UA-2021-10-01-005414-b</v>
      </c>
      <c r="C72" s="4" t="s">
        <v>161</v>
      </c>
      <c r="D72" s="4" t="s">
        <v>178</v>
      </c>
      <c r="E72" s="8" t="s">
        <v>221</v>
      </c>
      <c r="F72" s="4" t="s">
        <v>49</v>
      </c>
      <c r="G72" s="4" t="s">
        <v>26</v>
      </c>
      <c r="H72" s="5">
        <v>300</v>
      </c>
      <c r="I72" s="6">
        <v>44470</v>
      </c>
      <c r="J72" s="6">
        <v>44561</v>
      </c>
    </row>
    <row r="73" spans="1:10" ht="51.75" x14ac:dyDescent="0.25">
      <c r="A73" s="2">
        <f t="shared" si="1"/>
        <v>70</v>
      </c>
      <c r="B73" s="3" t="str">
        <f>HYPERLINK("https://my.zakupivli.pro/remote/dispatcher/state_purchase_view/30407751", "UA-2021-10-01-005157-b")</f>
        <v>UA-2021-10-01-005157-b</v>
      </c>
      <c r="C73" s="4" t="s">
        <v>1</v>
      </c>
      <c r="D73" s="4" t="s">
        <v>178</v>
      </c>
      <c r="E73" s="8" t="s">
        <v>221</v>
      </c>
      <c r="F73" s="4" t="s">
        <v>49</v>
      </c>
      <c r="G73" s="4" t="s">
        <v>30</v>
      </c>
      <c r="H73" s="5">
        <v>939</v>
      </c>
      <c r="I73" s="6">
        <v>44470</v>
      </c>
      <c r="J73" s="6">
        <v>44561</v>
      </c>
    </row>
    <row r="74" spans="1:10" ht="51.75" x14ac:dyDescent="0.25">
      <c r="A74" s="2">
        <f t="shared" si="1"/>
        <v>71</v>
      </c>
      <c r="B74" s="3" t="str">
        <f>HYPERLINK("https://my.zakupivli.pro/remote/dispatcher/state_purchase_view/30405864", "UA-2021-10-01-004495-b")</f>
        <v>UA-2021-10-01-004495-b</v>
      </c>
      <c r="C74" s="4" t="s">
        <v>167</v>
      </c>
      <c r="D74" s="4" t="s">
        <v>178</v>
      </c>
      <c r="E74" s="8" t="s">
        <v>221</v>
      </c>
      <c r="F74" s="4" t="s">
        <v>49</v>
      </c>
      <c r="G74" s="4" t="s">
        <v>24</v>
      </c>
      <c r="H74" s="5">
        <v>448.5</v>
      </c>
      <c r="I74" s="6">
        <v>44470</v>
      </c>
      <c r="J74" s="6">
        <v>44561</v>
      </c>
    </row>
    <row r="75" spans="1:10" ht="51.75" x14ac:dyDescent="0.25">
      <c r="A75" s="2">
        <f t="shared" si="1"/>
        <v>72</v>
      </c>
      <c r="B75" s="3" t="str">
        <f>HYPERLINK("https://my.zakupivli.pro/remote/dispatcher/state_purchase_view/30403014", "UA-2021-10-01-003509-b")</f>
        <v>UA-2021-10-01-003509-b</v>
      </c>
      <c r="C75" s="4" t="s">
        <v>166</v>
      </c>
      <c r="D75" s="4" t="s">
        <v>178</v>
      </c>
      <c r="E75" s="8" t="s">
        <v>221</v>
      </c>
      <c r="F75" s="4" t="s">
        <v>49</v>
      </c>
      <c r="G75" s="4" t="s">
        <v>32</v>
      </c>
      <c r="H75" s="5">
        <v>1939.5</v>
      </c>
      <c r="I75" s="6">
        <v>44470</v>
      </c>
      <c r="J75" s="6">
        <v>44561</v>
      </c>
    </row>
    <row r="76" spans="1:10" ht="39" x14ac:dyDescent="0.25">
      <c r="A76" s="2">
        <f t="shared" si="1"/>
        <v>73</v>
      </c>
      <c r="B76" s="3" t="str">
        <f>HYPERLINK("https://my.zakupivli.pro/remote/dispatcher/state_purchase_view/31888262", "UA-2021-11-17-007135-a")</f>
        <v>UA-2021-11-17-007135-a</v>
      </c>
      <c r="C76" s="4" t="s">
        <v>74</v>
      </c>
      <c r="D76" s="4" t="s">
        <v>178</v>
      </c>
      <c r="E76" s="8" t="s">
        <v>218</v>
      </c>
      <c r="F76" s="4" t="s">
        <v>81</v>
      </c>
      <c r="G76" s="4" t="s">
        <v>119</v>
      </c>
      <c r="H76" s="5">
        <v>695</v>
      </c>
      <c r="I76" s="6">
        <v>44516</v>
      </c>
      <c r="J76" s="6">
        <v>44561</v>
      </c>
    </row>
    <row r="77" spans="1:10" ht="51.75" x14ac:dyDescent="0.25">
      <c r="A77" s="2">
        <f t="shared" si="1"/>
        <v>74</v>
      </c>
      <c r="B77" s="3" t="str">
        <f>HYPERLINK("https://my.zakupivli.pro/remote/dispatcher/state_purchase_view/23139745", "UA-2021-01-21-009406-b")</f>
        <v>UA-2021-01-21-009406-b</v>
      </c>
      <c r="C77" s="4" t="s">
        <v>170</v>
      </c>
      <c r="D77" s="4" t="s">
        <v>178</v>
      </c>
      <c r="E77" s="8" t="s">
        <v>214</v>
      </c>
      <c r="F77" s="4" t="s">
        <v>85</v>
      </c>
      <c r="G77" s="4" t="s">
        <v>31</v>
      </c>
      <c r="H77" s="5">
        <v>18000</v>
      </c>
      <c r="I77" s="6">
        <v>44217</v>
      </c>
      <c r="J77" s="6">
        <v>44561</v>
      </c>
    </row>
    <row r="78" spans="1:10" ht="51.75" x14ac:dyDescent="0.25">
      <c r="A78" s="2">
        <f t="shared" si="1"/>
        <v>75</v>
      </c>
      <c r="B78" s="3" t="str">
        <f>HYPERLINK("https://my.zakupivli.pro/remote/dispatcher/state_purchase_view/23705861", "UA-2021-02-05-008044-a")</f>
        <v>UA-2021-02-05-008044-a</v>
      </c>
      <c r="C78" s="4" t="s">
        <v>156</v>
      </c>
      <c r="D78" s="4" t="s">
        <v>178</v>
      </c>
      <c r="E78" s="8" t="s">
        <v>221</v>
      </c>
      <c r="F78" s="4" t="s">
        <v>49</v>
      </c>
      <c r="G78" s="4" t="s">
        <v>40</v>
      </c>
      <c r="H78" s="5">
        <v>723.9</v>
      </c>
      <c r="I78" s="6">
        <v>44232</v>
      </c>
      <c r="J78" s="6">
        <v>44561</v>
      </c>
    </row>
    <row r="79" spans="1:10" ht="64.5" x14ac:dyDescent="0.25">
      <c r="A79" s="2">
        <f t="shared" si="1"/>
        <v>76</v>
      </c>
      <c r="B79" s="3" t="str">
        <f>HYPERLINK("https://my.zakupivli.pro/remote/dispatcher/state_purchase_view/23441712", "UA-2021-01-29-007606-b")</f>
        <v>UA-2021-01-29-007606-b</v>
      </c>
      <c r="C79" s="4" t="s">
        <v>169</v>
      </c>
      <c r="D79" s="4" t="s">
        <v>178</v>
      </c>
      <c r="E79" s="8" t="s">
        <v>217</v>
      </c>
      <c r="F79" s="4" t="s">
        <v>101</v>
      </c>
      <c r="G79" s="4" t="s">
        <v>3</v>
      </c>
      <c r="H79" s="5">
        <v>10262.040000000001</v>
      </c>
      <c r="I79" s="6">
        <v>44225</v>
      </c>
      <c r="J79" s="6">
        <v>44561</v>
      </c>
    </row>
    <row r="80" spans="1:10" ht="39" x14ac:dyDescent="0.25">
      <c r="A80" s="2">
        <f t="shared" si="1"/>
        <v>77</v>
      </c>
      <c r="B80" s="3" t="str">
        <f>HYPERLINK("https://my.zakupivli.pro/remote/dispatcher/state_purchase_view/23252175", "UA-2021-01-26-001265-b")</f>
        <v>UA-2021-01-26-001265-b</v>
      </c>
      <c r="C80" s="4" t="s">
        <v>128</v>
      </c>
      <c r="D80" s="4" t="s">
        <v>178</v>
      </c>
      <c r="E80" s="8" t="s">
        <v>192</v>
      </c>
      <c r="F80" s="4" t="s">
        <v>90</v>
      </c>
      <c r="G80" s="4" t="s">
        <v>4</v>
      </c>
      <c r="H80" s="5">
        <v>4556.6400000000003</v>
      </c>
      <c r="I80" s="6">
        <v>44218</v>
      </c>
      <c r="J80" s="6">
        <v>44561</v>
      </c>
    </row>
    <row r="81" spans="1:10" ht="64.5" x14ac:dyDescent="0.25">
      <c r="A81" s="2">
        <f t="shared" si="1"/>
        <v>78</v>
      </c>
      <c r="B81" s="3" t="str">
        <f>HYPERLINK("https://my.zakupivli.pro/remote/dispatcher/state_purchase_view/25733755", "UA-2021-04-12-003056-c")</f>
        <v>UA-2021-04-12-003056-c</v>
      </c>
      <c r="C81" s="4" t="s">
        <v>95</v>
      </c>
      <c r="D81" s="4" t="s">
        <v>178</v>
      </c>
      <c r="E81" s="8" t="s">
        <v>180</v>
      </c>
      <c r="F81" s="4" t="s">
        <v>25</v>
      </c>
      <c r="G81" s="4" t="s">
        <v>45</v>
      </c>
      <c r="H81" s="5">
        <v>3034.08</v>
      </c>
      <c r="I81" s="6">
        <v>44298</v>
      </c>
      <c r="J81" s="6">
        <v>44561</v>
      </c>
    </row>
    <row r="82" spans="1:10" ht="51.75" x14ac:dyDescent="0.25">
      <c r="A82" s="2">
        <f t="shared" si="1"/>
        <v>79</v>
      </c>
      <c r="B82" s="3" t="str">
        <f>HYPERLINK("https://my.zakupivli.pro/remote/dispatcher/state_purchase_view/26459987", "UA-2021-05-12-008012-b")</f>
        <v>UA-2021-05-12-008012-b</v>
      </c>
      <c r="C82" s="4" t="s">
        <v>65</v>
      </c>
      <c r="D82" s="4" t="s">
        <v>178</v>
      </c>
      <c r="E82" s="8" t="s">
        <v>221</v>
      </c>
      <c r="F82" s="4" t="s">
        <v>49</v>
      </c>
      <c r="G82" s="4" t="s">
        <v>15</v>
      </c>
      <c r="H82" s="5">
        <v>2559</v>
      </c>
      <c r="I82" s="6">
        <v>44328</v>
      </c>
      <c r="J82" s="6">
        <v>44561</v>
      </c>
    </row>
    <row r="83" spans="1:10" x14ac:dyDescent="0.25">
      <c r="A83" s="2">
        <f t="shared" si="1"/>
        <v>80</v>
      </c>
      <c r="B83" s="3" t="str">
        <f>HYPERLINK("https://my.zakupivli.pro/remote/dispatcher/state_purchase_view/32008768", "UA-2021-11-19-010309-a")</f>
        <v>UA-2021-11-19-010309-a</v>
      </c>
      <c r="C83" s="4" t="s">
        <v>83</v>
      </c>
      <c r="D83" s="4" t="s">
        <v>178</v>
      </c>
      <c r="E83" s="8" t="s">
        <v>228</v>
      </c>
      <c r="F83" s="4" t="s">
        <v>57</v>
      </c>
      <c r="G83" s="4" t="s">
        <v>9</v>
      </c>
      <c r="H83" s="5">
        <v>19032</v>
      </c>
      <c r="I83" s="6">
        <v>44519</v>
      </c>
      <c r="J83" s="6">
        <v>44561</v>
      </c>
    </row>
    <row r="84" spans="1:10" ht="39" x14ac:dyDescent="0.25">
      <c r="A84" s="2">
        <f t="shared" si="1"/>
        <v>81</v>
      </c>
      <c r="B84" s="3" t="str">
        <f>HYPERLINK("https://my.zakupivli.pro/remote/dispatcher/state_purchase_view/32973034", "UA-2021-12-13-004929-c")</f>
        <v>UA-2021-12-13-004929-c</v>
      </c>
      <c r="C84" s="4" t="s">
        <v>87</v>
      </c>
      <c r="D84" s="4" t="s">
        <v>178</v>
      </c>
      <c r="E84" s="8" t="s">
        <v>215</v>
      </c>
      <c r="F84" s="4" t="s">
        <v>84</v>
      </c>
      <c r="G84" s="4" t="s">
        <v>20</v>
      </c>
      <c r="H84" s="5">
        <v>3555.12</v>
      </c>
      <c r="I84" s="6">
        <v>44540</v>
      </c>
      <c r="J84" s="6">
        <v>44561</v>
      </c>
    </row>
    <row r="85" spans="1:10" ht="51.75" x14ac:dyDescent="0.25">
      <c r="A85" s="2">
        <f t="shared" si="1"/>
        <v>82</v>
      </c>
      <c r="B85" s="3" t="str">
        <f>HYPERLINK("https://my.zakupivli.pro/remote/dispatcher/state_purchase_view/30404998", "UA-2021-10-01-004205-b")</f>
        <v>UA-2021-10-01-004205-b</v>
      </c>
      <c r="C85" s="4" t="s">
        <v>165</v>
      </c>
      <c r="D85" s="4" t="s">
        <v>178</v>
      </c>
      <c r="E85" s="8" t="s">
        <v>221</v>
      </c>
      <c r="F85" s="4" t="s">
        <v>49</v>
      </c>
      <c r="G85" s="4" t="s">
        <v>28</v>
      </c>
      <c r="H85" s="5">
        <v>702</v>
      </c>
      <c r="I85" s="6">
        <v>44470</v>
      </c>
      <c r="J85" s="6">
        <v>44561</v>
      </c>
    </row>
    <row r="86" spans="1:10" ht="51.75" x14ac:dyDescent="0.25">
      <c r="A86" s="2">
        <f>SUM(A85+1)</f>
        <v>83</v>
      </c>
      <c r="B86" s="3" t="str">
        <f>HYPERLINK("https://my.zakupivli.pro/remote/dispatcher/state_purchase_view/30392130", "UA-2021-10-01-000147-b")</f>
        <v>UA-2021-10-01-000147-b</v>
      </c>
      <c r="C86" s="4" t="s">
        <v>55</v>
      </c>
      <c r="D86" s="4" t="s">
        <v>178</v>
      </c>
      <c r="E86" s="8" t="s">
        <v>221</v>
      </c>
      <c r="F86" s="4" t="s">
        <v>49</v>
      </c>
      <c r="G86" s="4" t="s">
        <v>33</v>
      </c>
      <c r="H86" s="5">
        <v>1482</v>
      </c>
      <c r="I86" s="6">
        <v>44470</v>
      </c>
      <c r="J86" s="6">
        <v>44561</v>
      </c>
    </row>
    <row r="87" spans="1:10" ht="26.25" x14ac:dyDescent="0.25">
      <c r="A87" s="2">
        <f t="shared" ref="A87:A89" si="2">SUM(A86+1)</f>
        <v>84</v>
      </c>
      <c r="B87" s="3" t="str">
        <f>HYPERLINK("https://my.zakupivli.pro/remote/dispatcher/state_purchase_view/30577585", "UA-2021-10-07-006999-b")</f>
        <v>UA-2021-10-07-006999-b</v>
      </c>
      <c r="C87" s="4" t="s">
        <v>111</v>
      </c>
      <c r="D87" s="4" t="s">
        <v>178</v>
      </c>
      <c r="E87" s="8" t="s">
        <v>227</v>
      </c>
      <c r="F87" s="4" t="s">
        <v>62</v>
      </c>
      <c r="G87" s="4" t="s">
        <v>34</v>
      </c>
      <c r="H87" s="5">
        <v>12840</v>
      </c>
      <c r="I87" s="6">
        <v>44475</v>
      </c>
      <c r="J87" s="6">
        <v>44561</v>
      </c>
    </row>
    <row r="88" spans="1:10" ht="51.75" x14ac:dyDescent="0.25">
      <c r="A88" s="2">
        <f t="shared" si="2"/>
        <v>85</v>
      </c>
      <c r="B88" s="3" t="str">
        <f>HYPERLINK("https://my.zakupivli.pro/remote/dispatcher/state_purchase_view/30409182", "UA-2021-10-01-005581-b")</f>
        <v>UA-2021-10-01-005581-b</v>
      </c>
      <c r="C88" s="4" t="s">
        <v>155</v>
      </c>
      <c r="D88" s="4" t="s">
        <v>178</v>
      </c>
      <c r="E88" s="8" t="s">
        <v>221</v>
      </c>
      <c r="F88" s="4" t="s">
        <v>49</v>
      </c>
      <c r="G88" s="4" t="s">
        <v>8</v>
      </c>
      <c r="H88" s="5">
        <v>930</v>
      </c>
      <c r="I88" s="6">
        <v>44470</v>
      </c>
      <c r="J88" s="6">
        <v>44473</v>
      </c>
    </row>
    <row r="89" spans="1:10" ht="51.75" x14ac:dyDescent="0.25">
      <c r="A89" s="2">
        <f t="shared" si="2"/>
        <v>86</v>
      </c>
      <c r="B89" s="3" t="str">
        <f>HYPERLINK("https://my.zakupivli.pro/remote/dispatcher/state_purchase_view/30406732", "UA-2021-10-01-004836-b")</f>
        <v>UA-2021-10-01-004836-b</v>
      </c>
      <c r="C89" s="4" t="s">
        <v>67</v>
      </c>
      <c r="D89" s="4" t="s">
        <v>178</v>
      </c>
      <c r="E89" s="8" t="s">
        <v>221</v>
      </c>
      <c r="F89" s="4" t="s">
        <v>49</v>
      </c>
      <c r="G89" s="4" t="s">
        <v>29</v>
      </c>
      <c r="H89" s="5">
        <v>1682.4</v>
      </c>
      <c r="I89" s="6">
        <v>44470</v>
      </c>
      <c r="J89" s="6">
        <v>44473</v>
      </c>
    </row>
  </sheetData>
  <autoFilter ref="A3:J89"/>
  <mergeCells count="1">
    <mergeCell ref="A1:J1"/>
  </mergeCells>
  <hyperlinks>
    <hyperlink ref="B4" r:id="rId1" display="https://my.zakupivli.pro/remote/dispatcher/state_purchase_view/40059586"/>
    <hyperlink ref="B5" r:id="rId2" display="https://my.zakupivli.pro/remote/dispatcher/state_purchase_view/41155917"/>
    <hyperlink ref="B6" r:id="rId3" display="https://my.zakupivli.pro/remote/dispatcher/state_purchase_view/41034154"/>
    <hyperlink ref="B7" r:id="rId4" display="https://my.zakupivli.pro/remote/dispatcher/state_purchase_view/43893914"/>
    <hyperlink ref="B8" r:id="rId5" display="https://my.zakupivli.pro/remote/dispatcher/state_purchase_view/46453876"/>
    <hyperlink ref="B9" r:id="rId6" display="https://my.zakupivli.pro/remote/dispatcher/state_purchase_view/40143371"/>
    <hyperlink ref="B10" r:id="rId7" display="https://my.zakupivli.pro/remote/dispatcher/state_purchase_view/40164512"/>
    <hyperlink ref="B11" r:id="rId8" display="https://my.zakupivli.pro/remote/dispatcher/state_purchase_view/43893363"/>
    <hyperlink ref="B12" r:id="rId9" display="https://my.zakupivli.pro/remote/dispatcher/state_purchase_view/41539268"/>
    <hyperlink ref="B13" r:id="rId10" display="https://my.zakupivli.pro/remote/dispatcher/state_purchase_view/41043208"/>
    <hyperlink ref="B14" r:id="rId11" display="https://my.zakupivli.pro/remote/dispatcher/state_purchase_view/43892363"/>
    <hyperlink ref="B15" r:id="rId12" display="https://my.zakupivli.pro/remote/dispatcher/state_purchase_view/41519690"/>
    <hyperlink ref="B16" r:id="rId13" display="https://my.zakupivli.pro/remote/dispatcher/state_purchase_view/41155787"/>
    <hyperlink ref="B17" r:id="rId14" display="https://my.zakupivli.pro/remote/dispatcher/state_purchase_view/40060256"/>
    <hyperlink ref="B18" r:id="rId15" display="https://my.zakupivli.pro/remote/dispatcher/state_purchase_view/42069964"/>
    <hyperlink ref="B19" r:id="rId16" display="https://my.zakupivli.pro/remote/dispatcher/state_purchase_view/40590142"/>
    <hyperlink ref="B20" r:id="rId17" display="https://my.zakupivli.pro/remote/dispatcher/state_purchase_view/42308738"/>
    <hyperlink ref="B21" r:id="rId18" display="https://my.zakupivli.pro/remote/dispatcher/state_purchase_view/41045324"/>
    <hyperlink ref="B22" r:id="rId19" display="https://my.zakupivli.pro/remote/dispatcher/state_purchase_view/43894924"/>
    <hyperlink ref="B23" r:id="rId20" display="https://my.zakupivli.pro/remote/dispatcher/state_purchase_view/45357692"/>
    <hyperlink ref="B24" r:id="rId21" display="https://my.zakupivli.pro/remote/dispatcher/state_purchase_view/41155596"/>
    <hyperlink ref="B25" r:id="rId22" display="https://my.zakupivli.pro/remote/dispatcher/state_purchase_view/45642768"/>
    <hyperlink ref="B26" r:id="rId23" display="https://my.zakupivli.pro/remote/dispatcher/state_purchase_view/34351187"/>
    <hyperlink ref="B27" r:id="rId24" display="https://my.zakupivli.pro/remote/dispatcher/state_purchase_view/35264816"/>
    <hyperlink ref="B28" r:id="rId25" display="https://my.zakupivli.pro/remote/dispatcher/state_purchase_view/34031667"/>
    <hyperlink ref="B29" r:id="rId26" display="https://my.zakupivli.pro/remote/dispatcher/state_purchase_view/34223024"/>
    <hyperlink ref="B30" r:id="rId27" display="https://my.zakupivli.pro/remote/dispatcher/state_purchase_view/34348078"/>
    <hyperlink ref="B31" r:id="rId28" display="https://my.zakupivli.pro/remote/dispatcher/state_purchase_view/38123683"/>
    <hyperlink ref="B32" r:id="rId29" display="https://my.zakupivli.pro/remote/dispatcher/state_purchase_view/34790356"/>
    <hyperlink ref="B33" r:id="rId30" display="https://my.zakupivli.pro/remote/dispatcher/state_purchase_view/34037499"/>
    <hyperlink ref="B34" r:id="rId31" display="https://my.zakupivli.pro/remote/dispatcher/state_purchase_view/39481728"/>
    <hyperlink ref="B35" r:id="rId32" display="https://my.zakupivli.pro/remote/dispatcher/state_purchase_view/35944891"/>
    <hyperlink ref="B36" r:id="rId33" display="https://my.zakupivli.pro/remote/dispatcher/state_purchase_view/34474387"/>
    <hyperlink ref="B37" r:id="rId34" display="https://my.zakupivli.pro/remote/dispatcher/state_purchase_view/34107192"/>
    <hyperlink ref="B38" r:id="rId35" display="https://my.zakupivli.pro/remote/dispatcher/state_purchase_view/32702244"/>
    <hyperlink ref="B39" r:id="rId36" display="https://my.zakupivli.pro/remote/dispatcher/state_purchase_view/34065896"/>
    <hyperlink ref="B40" r:id="rId37" display="https://my.zakupivli.pro/remote/dispatcher/state_purchase_view/35746435"/>
    <hyperlink ref="B41" r:id="rId38" display="https://my.zakupivli.pro/remote/dispatcher/state_purchase_view/35746635"/>
    <hyperlink ref="B42" r:id="rId39" display="https://my.zakupivli.pro/remote/dispatcher/state_purchase_view/34316061"/>
    <hyperlink ref="B43" r:id="rId40" display="https://my.zakupivli.pro/remote/dispatcher/state_purchase_view/34472862"/>
    <hyperlink ref="B44" r:id="rId41" display="https://my.zakupivli.pro/remote/dispatcher/state_purchase_view/35265688"/>
    <hyperlink ref="B45" r:id="rId42" display="https://my.zakupivli.pro/remote/dispatcher/state_purchase_view/38004807"/>
    <hyperlink ref="B46" r:id="rId43" display="https://my.zakupivli.pro/remote/dispatcher/state_purchase_view/25735067"/>
    <hyperlink ref="B47" r:id="rId44" display="https://my.zakupivli.pro/remote/dispatcher/state_purchase_view/28033531"/>
    <hyperlink ref="B48" r:id="rId45" display="https://my.zakupivli.pro/remote/dispatcher/state_purchase_view/28031173"/>
    <hyperlink ref="B49" r:id="rId46" display="https://my.zakupivli.pro/remote/dispatcher/state_purchase_view/33361865"/>
    <hyperlink ref="B50" r:id="rId47" display="https://my.zakupivli.pro/remote/dispatcher/state_purchase_view/31886981"/>
    <hyperlink ref="B51" r:id="rId48" display="https://my.zakupivli.pro/remote/dispatcher/state_purchase_view/23646356"/>
    <hyperlink ref="B52" r:id="rId49" display="https://my.zakupivli.pro/remote/dispatcher/state_purchase_view/24997291"/>
    <hyperlink ref="B53" r:id="rId50" display="https://my.zakupivli.pro/remote/dispatcher/state_purchase_view/25037626"/>
    <hyperlink ref="B54" r:id="rId51" display="https://my.zakupivli.pro/remote/dispatcher/state_purchase_view/23178601"/>
    <hyperlink ref="B55" r:id="rId52" display="https://my.zakupivli.pro/remote/dispatcher/state_purchase_view/23115984"/>
    <hyperlink ref="B56" r:id="rId53" display="https://my.zakupivli.pro/remote/dispatcher/state_purchase_view/28032302"/>
    <hyperlink ref="B57" r:id="rId54" display="https://my.zakupivli.pro/remote/dispatcher/state_purchase_view/32430825"/>
    <hyperlink ref="B58" r:id="rId55" display="https://my.zakupivli.pro/remote/dispatcher/state_purchase_view/24573216"/>
    <hyperlink ref="B59" r:id="rId56" display="https://my.zakupivli.pro/remote/dispatcher/state_purchase_view/31883997"/>
    <hyperlink ref="B60" r:id="rId57" display="https://my.zakupivli.pro/remote/dispatcher/state_purchase_view/23250414"/>
    <hyperlink ref="B61" r:id="rId58" display="https://my.zakupivli.pro/remote/dispatcher/state_purchase_view/23319453"/>
    <hyperlink ref="B62" r:id="rId59" display="https://my.zakupivli.pro/remote/dispatcher/state_purchase_view/26461119"/>
    <hyperlink ref="B63" r:id="rId60" display="https://my.zakupivli.pro/remote/dispatcher/state_purchase_view/23439484"/>
    <hyperlink ref="B64" r:id="rId61" display="https://my.zakupivli.pro/remote/dispatcher/state_purchase_view/23704858"/>
    <hyperlink ref="B65" r:id="rId62" display="https://my.zakupivli.pro/remote/dispatcher/state_purchase_view/32978152"/>
    <hyperlink ref="B66" r:id="rId63" display="https://my.zakupivli.pro/remote/dispatcher/state_purchase_view/30404055"/>
    <hyperlink ref="B67" r:id="rId64" display="https://my.zakupivli.pro/remote/dispatcher/state_purchase_view/28171940"/>
    <hyperlink ref="B68" r:id="rId65" display="https://my.zakupivli.pro/remote/dispatcher/state_purchase_view/23510166"/>
    <hyperlink ref="B69" r:id="rId66" display="https://my.zakupivli.pro/remote/dispatcher/state_purchase_view/32706240"/>
    <hyperlink ref="B70" r:id="rId67" display="https://my.zakupivli.pro/remote/dispatcher/state_purchase_view/31885508"/>
    <hyperlink ref="B71" r:id="rId68" display="https://my.zakupivli.pro/remote/dispatcher/state_purchase_view/31880995"/>
    <hyperlink ref="B72" r:id="rId69" display="https://my.zakupivli.pro/remote/dispatcher/state_purchase_view/30408583"/>
    <hyperlink ref="B73" r:id="rId70" display="https://my.zakupivli.pro/remote/dispatcher/state_purchase_view/30407751"/>
    <hyperlink ref="B74" r:id="rId71" display="https://my.zakupivli.pro/remote/dispatcher/state_purchase_view/30405864"/>
    <hyperlink ref="B75" r:id="rId72" display="https://my.zakupivli.pro/remote/dispatcher/state_purchase_view/30403014"/>
    <hyperlink ref="B76" r:id="rId73" display="https://my.zakupivli.pro/remote/dispatcher/state_purchase_view/31888262"/>
    <hyperlink ref="B77" r:id="rId74" display="https://my.zakupivli.pro/remote/dispatcher/state_purchase_view/23139745"/>
    <hyperlink ref="B78" r:id="rId75" display="https://my.zakupivli.pro/remote/dispatcher/state_purchase_view/23705861"/>
    <hyperlink ref="B79" r:id="rId76" display="https://my.zakupivli.pro/remote/dispatcher/state_purchase_view/23441712"/>
    <hyperlink ref="B80" r:id="rId77" display="https://my.zakupivli.pro/remote/dispatcher/state_purchase_view/23252175"/>
    <hyperlink ref="B81" r:id="rId78" display="https://my.zakupivli.pro/remote/dispatcher/state_purchase_view/25733755"/>
    <hyperlink ref="B82" r:id="rId79" display="https://my.zakupivli.pro/remote/dispatcher/state_purchase_view/26459987"/>
    <hyperlink ref="B83" r:id="rId80" display="https://my.zakupivli.pro/remote/dispatcher/state_purchase_view/32008768"/>
    <hyperlink ref="B84" r:id="rId81" display="https://my.zakupivli.pro/remote/dispatcher/state_purchase_view/32973034"/>
    <hyperlink ref="B85" r:id="rId82" display="https://my.zakupivli.pro/remote/dispatcher/state_purchase_view/30404998"/>
    <hyperlink ref="B86" r:id="rId83" display="https://my.zakupivli.pro/remote/dispatcher/state_purchase_view/30392130"/>
    <hyperlink ref="B87" r:id="rId84" display="https://my.zakupivli.pro/remote/dispatcher/state_purchase_view/30577585"/>
    <hyperlink ref="B88" r:id="rId85" display="https://my.zakupivli.pro/remote/dispatcher/state_purchase_view/30409182"/>
    <hyperlink ref="B89" r:id="rId86" display="https://my.zakupivli.pro/remote/dispatcher/state_purchase_view/30406732"/>
  </hyperlinks>
  <pageMargins left="0.75" right="0.75" top="1" bottom="1" header="0.5" footer="0.5"/>
  <pageSetup paperSize="9" orientation="portrait" verticalDpi="0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Комп</cp:lastModifiedBy>
  <dcterms:created xsi:type="dcterms:W3CDTF">2024-02-07T15:31:59Z</dcterms:created>
  <dcterms:modified xsi:type="dcterms:W3CDTF">2024-02-07T13:51:06Z</dcterms:modified>
  <cp:category/>
</cp:coreProperties>
</file>