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95" windowWidth="20775" windowHeight="9405" activeTab="0"/>
  </bookViews>
  <sheets>
    <sheet name="Sheet" sheetId="1" r:id="rId1"/>
  </sheets>
  <definedNames>
    <definedName name="_xlnm._FilterDatabase" localSheetId="0" hidden="1">'Sheet'!$A$5:$AV$35</definedName>
  </definedNames>
  <calcPr fullCalcOnLoad="1"/>
</workbook>
</file>

<file path=xl/sharedStrings.xml><?xml version="1.0" encoding="utf-8"?>
<sst xmlns="http://schemas.openxmlformats.org/spreadsheetml/2006/main" count="776" uniqueCount="196">
  <si>
    <t>% зниження</t>
  </si>
  <si>
    <t>+380503628418</t>
  </si>
  <si>
    <t>+380505969688</t>
  </si>
  <si>
    <t>+380567765763</t>
  </si>
  <si>
    <t>+380567780670</t>
  </si>
  <si>
    <t>+380631168670</t>
  </si>
  <si>
    <t>+380637962485</t>
  </si>
  <si>
    <t>+380661398135</t>
  </si>
  <si>
    <t>+380672336577,+380975275357</t>
  </si>
  <si>
    <t>+380672957993</t>
  </si>
  <si>
    <t>+380933925456</t>
  </si>
  <si>
    <t>+380966165728</t>
  </si>
  <si>
    <t>+380968172141</t>
  </si>
  <si>
    <t>+380983343270</t>
  </si>
  <si>
    <t>0 (0)</t>
  </si>
  <si>
    <t>00000000</t>
  </si>
  <si>
    <t>02128158</t>
  </si>
  <si>
    <t>02215957</t>
  </si>
  <si>
    <t>0562360566</t>
  </si>
  <si>
    <t>0567312936</t>
  </si>
  <si>
    <t>09000000-3 Нафтопродукти, паливо, електроенергія та інші джерела енергії</t>
  </si>
  <si>
    <t>09123000-7 Природний газ</t>
  </si>
  <si>
    <t>09310000-5 Електрична енергія</t>
  </si>
  <si>
    <t>09320000-8 Пара, гаряча вода та пов’язана продукція</t>
  </si>
  <si>
    <t>1 (0)</t>
  </si>
  <si>
    <t>24450000-3 Агрохімічна продукція</t>
  </si>
  <si>
    <t>2621717298</t>
  </si>
  <si>
    <t>2727410297</t>
  </si>
  <si>
    <t>2908112534</t>
  </si>
  <si>
    <t>3 (1)</t>
  </si>
  <si>
    <t>3 (3)</t>
  </si>
  <si>
    <t>30190000-7 Офісне устаткування та приладдя різне</t>
  </si>
  <si>
    <t>30230000-0 Комп’ютерне обладнання</t>
  </si>
  <si>
    <t>3058118937</t>
  </si>
  <si>
    <t>32412100-5 Телекомунікаційні мережі</t>
  </si>
  <si>
    <t>32688148</t>
  </si>
  <si>
    <t>35269494</t>
  </si>
  <si>
    <t>36216548</t>
  </si>
  <si>
    <t>36639101</t>
  </si>
  <si>
    <t>39417349</t>
  </si>
  <si>
    <t>39572642</t>
  </si>
  <si>
    <t>40075815</t>
  </si>
  <si>
    <t>41074702</t>
  </si>
  <si>
    <t>42082379</t>
  </si>
  <si>
    <t>42128439</t>
  </si>
  <si>
    <t>48100000-9 Пакети галузевого програмного забезпечення</t>
  </si>
  <si>
    <t>48440000-4 Пакети програмного забезпечення для фінансового аналізу та бухгалтерського обліку</t>
  </si>
  <si>
    <t>50800000-3 Послуги з різних видів ремонту і технічного обслуговування</t>
  </si>
  <si>
    <t>66515200-5 Послуги страхування власності</t>
  </si>
  <si>
    <t>72260000-5 Послуги, пов'язані з програмним забезпеченням</t>
  </si>
  <si>
    <t>72260000-5 Послуги, пов’язані з програмним забезпеченням</t>
  </si>
  <si>
    <t>75250000-3 Послуги пожежних і рятувальних служб</t>
  </si>
  <si>
    <t>79400000-8 Консультаційні послуги з питань підприємницької діяльності та управління і супутні послуги</t>
  </si>
  <si>
    <t>90513000-6</t>
  </si>
  <si>
    <t>90513000-6 Послуги з обробки та утилізації безпечного сміття та відходів</t>
  </si>
  <si>
    <t>A_Dekusar@kompas.dp.ua</t>
  </si>
  <si>
    <t>DSPP.DNEPR@i.ua</t>
  </si>
  <si>
    <t>UAH</t>
  </si>
  <si>
    <t>boe@ak.ua</t>
  </si>
  <si>
    <t>ciat@i.ua</t>
  </si>
  <si>
    <t>dogovornoy3@dkt.dp.ua</t>
  </si>
  <si>
    <t>gorelko.sergey@gmail.com</t>
  </si>
  <si>
    <t>kapitalstroy@i.ua</t>
  </si>
  <si>
    <t>shakun.igor@ukr.net</t>
  </si>
  <si>
    <t>ЄДРПОУ організатора</t>
  </si>
  <si>
    <t>ЄДРПОУ переможця</t>
  </si>
  <si>
    <t>Ідентифікатор закупівлі</t>
  </si>
  <si>
    <t>Ідентифікатор лота</t>
  </si>
  <si>
    <t>АДВОКАТСЬКЕ ОБ'ЄДНАННЯ "ЛІНІЯ ЗАХИСТУ"</t>
  </si>
  <si>
    <t>БОГАТИР ДМИТРО ЄВГЕНОВИЧ</t>
  </si>
  <si>
    <t>Валюта</t>
  </si>
  <si>
    <t>Вивіз та знешкодження твердих побутових відходів</t>
  </si>
  <si>
    <t>Вогнезахисна обробка дерев'яних конструкцій покрівлі будівлі</t>
  </si>
  <si>
    <t>Всього вимог (без рішення) лот/закупівля</t>
  </si>
  <si>
    <t>Всього запитань (без відповіді) лот/закупівля</t>
  </si>
  <si>
    <t>Всього скарг (без рішення) лот/закупівля</t>
  </si>
  <si>
    <t>Відсутнє</t>
  </si>
  <si>
    <t>ГОРЄЛКО СЕРГІЙ ОПАНАСОВИЧ</t>
  </si>
  <si>
    <t>Ганна Сокол</t>
  </si>
  <si>
    <t>Дата аукціону</t>
  </si>
  <si>
    <t>Дата публікації закупівлі</t>
  </si>
  <si>
    <t>Дата публікації повідомлення про намір укласти договір</t>
  </si>
  <si>
    <t>Дата уточнення до:</t>
  </si>
  <si>
    <t>Дата уточнення з:</t>
  </si>
  <si>
    <t>Дезінфекційні засоби</t>
  </si>
  <si>
    <t>Дезінфікаційні засоби</t>
  </si>
  <si>
    <t>Добровільне страхування відповідальності при експлуатації нежитлових приміщень,в тому числі орендованих</t>
  </si>
  <si>
    <t>Добровільне страхування відповідальності при експлуатації нежитлових приміщень,в тому числі орендованих,заподіяна шкода життю,здоров'ю, майну третіх осібв разы настання подіії,належним чином (пожежа,вибух,пошкодження водою) , під час эксплуатації нежитлового приміщення . 49000, м.Дніпропетровськ, вул.Семафорна,43 (3-4 поверх) загальна площа 312,8 квм.</t>
  </si>
  <si>
    <t>Допорогова закупівля</t>
  </si>
  <si>
    <t>Електрична енергія</t>
  </si>
  <si>
    <t>Електронна пошта переможця тендеру</t>
  </si>
  <si>
    <t>З ПДВ</t>
  </si>
  <si>
    <t>Закупівля без використання електронної системи</t>
  </si>
  <si>
    <t>Закупівля електричної енергії</t>
  </si>
  <si>
    <t>Звіт створено 3 листопада о 16:06 з використанням http://zakupki.prom.ua</t>
  </si>
  <si>
    <t>КЕП</t>
  </si>
  <si>
    <t>КОМУНАЛЬНЕ ПІДПРИЄМСТВО "КОМЕНЕРГОСЕРВІС" ДНІПРОВСЬКОЇ МІСЬКОЇ РАДИ</t>
  </si>
  <si>
    <t>КОМУНАЛЬНЕ ПІДПРИЄМСТВО "ТЕПЛОЕНЕРГО" ДНІПРОВСЬКОЇ МІСЬКОЇ РАДИ</t>
  </si>
  <si>
    <t>КП "Теплоенерго"</t>
  </si>
  <si>
    <t>Канцелярські вироби та канцтовари</t>
  </si>
  <si>
    <t>Класифікатор</t>
  </si>
  <si>
    <t>Козіна Сокол</t>
  </si>
  <si>
    <t>Комп’ютерне обладнання</t>
  </si>
  <si>
    <t>Контактний телефон переможця тендеру</t>
  </si>
  <si>
    <t>Крок зниження</t>
  </si>
  <si>
    <t>Кількість одиниць</t>
  </si>
  <si>
    <t>Кількість учасників аукціону</t>
  </si>
  <si>
    <t>Міський комунальний заклад культури "Дніпровська дитяча музична школа №13"</t>
  </si>
  <si>
    <t>Назва потенційного переможця (з найменшою ціною)</t>
  </si>
  <si>
    <t>Немає лотів</t>
  </si>
  <si>
    <t>Нецінові критерії</t>
  </si>
  <si>
    <t>Ні</t>
  </si>
  <si>
    <t>Одиниця виміру</t>
  </si>
  <si>
    <t>Олена Бірюкова</t>
  </si>
  <si>
    <t>Організатор</t>
  </si>
  <si>
    <t>Організатор закупівлі</t>
  </si>
  <si>
    <t>Основний контакт</t>
  </si>
  <si>
    <t>Очікувана вартість закупівлі</t>
  </si>
  <si>
    <t>Очікувана вартість лота</t>
  </si>
  <si>
    <t>Очікувана вартість, одиниця</t>
  </si>
  <si>
    <t>ПАТ "Українська залізниця" філія "Енергозбут"</t>
  </si>
  <si>
    <t>Папір А4</t>
  </si>
  <si>
    <t>Пара, гаряча вода та пов'язана продукція</t>
  </si>
  <si>
    <t xml:space="preserve">Пара, гаряча вода та пов'язана продукція </t>
  </si>
  <si>
    <t>Пара,гаряча вода та пов'язана продукція</t>
  </si>
  <si>
    <t>Переговорна процедура</t>
  </si>
  <si>
    <t>Переговорна процедура, скорочена</t>
  </si>
  <si>
    <t>Посилання на редукціон</t>
  </si>
  <si>
    <t xml:space="preserve">Послуги з встановлення пакету галузевого програмного забезпечення (програмний комплекс IS-pro) </t>
  </si>
  <si>
    <t>Послуги з різних видів ремонту і технічного обслуговування (ДСТУ Б.Д.1.1-1:2013, послуги з поточного планово-попереджувального ремонту та підготовки до опалювального сезону 2018-2019 систем теплопостачання, водопостачання та електропостачання)</t>
  </si>
  <si>
    <t xml:space="preserve">Послуги, пов’язані з програмним забезпеченням (послуги з відновлення програмного комплексу ІS-pro; послуги супроводу та обслуговування програмного комплексу ІS-pro), ДК 021:2015 – 72260000-5 </t>
  </si>
  <si>
    <t>Постачання  природного газу</t>
  </si>
  <si>
    <t>Постачання електричної енергії</t>
  </si>
  <si>
    <t>Постачання електроенергії</t>
  </si>
  <si>
    <t>Постачання пакетів програмного забезпечення</t>
  </si>
  <si>
    <t>Постачання пакетів програмного забезпечення.</t>
  </si>
  <si>
    <t>Постачання пари та гарячої води</t>
  </si>
  <si>
    <t>Постачання природного газу з урахуванням розподілу</t>
  </si>
  <si>
    <t>Постачання теплової енергії</t>
  </si>
  <si>
    <t>Предмет закупівлі</t>
  </si>
  <si>
    <t>Придбання електричної енергії</t>
  </si>
  <si>
    <t>Прийом пропозицій до:</t>
  </si>
  <si>
    <t>Прийом пропозицій з</t>
  </si>
  <si>
    <t>Природний газ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</si>
  <si>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</si>
  <si>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</si>
  <si>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Спрощена закупівля</t>
  </si>
  <si>
    <t>Страхування орендованого майна господарської діальності</t>
  </si>
  <si>
    <t>Сума гарантії</t>
  </si>
  <si>
    <t>Сума зниження, грн</t>
  </si>
  <si>
    <t>Супровід програмних продуктів 1С:Предприятие 8.2 конфігурація : Бюджет міста"</t>
  </si>
  <si>
    <t>ТДВ "Дніпрокомунтранс"</t>
  </si>
  <si>
    <t>ТОВ "АВЕРС КАНЦЕЛЯРІЯ"</t>
  </si>
  <si>
    <t>ТОВ "ГРУПА "КАПІТАЛ СТРОЙ"</t>
  </si>
  <si>
    <t>ТОВ "ЦІАТ"</t>
  </si>
  <si>
    <t>ТОВ «ДНІПРОПЕТРОВСЬКГАЗ ЗБУТ»</t>
  </si>
  <si>
    <t>ТОВАРИСТВО З ОБМЕЖЕНОЮ ВІДПОВІДАЛЬНІСТЮ "ДНІПРОВСЬКІ ЕНЕРГЕТИЧНІ ПОСЛУГИ"</t>
  </si>
  <si>
    <t>ТОВАРИСТВО З ОБМЕЖЕНОЮ ВІДПОВІДАЛЬНІСТЮ "ДНІПРОПЕТРОВСЬКЕ СПЕЦІАЛІЗОВАНЕ ПРОТИПОЖЕЖНЕ ПІДПРИЄМСТВО"</t>
  </si>
  <si>
    <t>Так</t>
  </si>
  <si>
    <t>Телекомунікаційні послуги</t>
  </si>
  <si>
    <t>Телекомунікаційні послуги (інтернет)</t>
  </si>
  <si>
    <t>Тип процедури</t>
  </si>
  <si>
    <t>Узагальнена назва закупівлі</t>
  </si>
  <si>
    <t>Укладення договору до:</t>
  </si>
  <si>
    <t>Укладення договору з:</t>
  </si>
  <si>
    <t>ФІЗИЧНА ОСОБА-ПІДПРИЄМЕЦЬ ДЕКУСАР АНАТОЛІЙ МИХАЙЛОВИЧ</t>
  </si>
  <si>
    <t>ФОП ГОРЄЛКО СЕРГІЙ ОПАНАСОВИЧ</t>
  </si>
  <si>
    <t>ФОП Шакун Ігор Олександрович</t>
  </si>
  <si>
    <t>Фактичний переможець</t>
  </si>
  <si>
    <t>Фізична особа -підприємець Постніков Валерій Едуардович</t>
  </si>
  <si>
    <t>Частное акционерное общество "Страховая группа "Ю.БИ.АЙ"</t>
  </si>
  <si>
    <t>Юридичні послуги</t>
  </si>
  <si>
    <t>аукціон не передбачено</t>
  </si>
  <si>
    <t>аукціон не проводився</t>
  </si>
  <si>
    <t>гігакалорія</t>
  </si>
  <si>
    <t>дезінфікуючи засоби</t>
  </si>
  <si>
    <t>завершено</t>
  </si>
  <si>
    <t>закупівля електроенеогії</t>
  </si>
  <si>
    <t>закупівля не відбулась</t>
  </si>
  <si>
    <t>кіловат</t>
  </si>
  <si>
    <t>кіловат-година</t>
  </si>
  <si>
    <t>кілька позицій</t>
  </si>
  <si>
    <t>метр кубічний</t>
  </si>
  <si>
    <t>місяць</t>
  </si>
  <si>
    <t>не указано</t>
  </si>
  <si>
    <t>папір для нотаток; папки-скорошивачі (з зав'язкою); папки-скорошивачі плактистикові з перфорацією; книга канцелярська А4; корректор; файли А4; ручки; Олівці графітні; Скріпки 78мм; клей ПВА 200 мл.; Клей олівець 8г.; Гумка; Папір А4 500 арк. в пачці; Скріпки 28 мм; Скоби 24/6; Ножиці; Штапельна фарба синя 28 мл.; Біндер 51 мм; Сегрегатор 5см. (реєстратор); Сегрегатор 7см. (реєстратор); Лінійка 30 см.; Оборотна відомість по тов. матеріальним рахункам 100 арк.; папки-скорошивачі  картонні 35 мкм; файли А4 100  мкм; Скоби 26/6; Біндер 19 мм</t>
  </si>
  <si>
    <t>послуга</t>
  </si>
  <si>
    <t>постачання теплової енергії</t>
  </si>
  <si>
    <t>природний газ</t>
  </si>
  <si>
    <t>пропозиції розглянуті</t>
  </si>
  <si>
    <t>скасована</t>
  </si>
  <si>
    <t>штука</t>
  </si>
  <si>
    <t>штуки</t>
  </si>
  <si>
    <t>№</t>
  </si>
  <si>
    <t>Список державних закупівель ДДМШ№13 за  2018-2021</t>
  </si>
  <si>
    <t>Результат закупівлі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</si>
</sst>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yyyy\-mm\-dd"/>
    <numFmt numFmtId="165" formatCode="dd\.mm\.yyyy"/>
    <numFmt numFmtId="166" formatCode="dd\.mm\.yyyy\ hh:m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b/>
      <sz val="10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8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center" wrapText="1"/>
    </xf>
    <xf numFmtId="1" fontId="40" fillId="0" borderId="0" xfId="0" applyNumberFormat="1" applyFont="1" applyAlignment="1">
      <alignment/>
    </xf>
    <xf numFmtId="165" fontId="40" fillId="0" borderId="0" xfId="0" applyNumberFormat="1" applyFont="1" applyAlignment="1">
      <alignment/>
    </xf>
    <xf numFmtId="4" fontId="40" fillId="0" borderId="0" xfId="0" applyNumberFormat="1" applyFont="1" applyAlignment="1">
      <alignment/>
    </xf>
    <xf numFmtId="166" fontId="40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y.zakupki.prom.ua/remote/dispatcher/state_purchase_view/5657960" TargetMode="External" /><Relationship Id="rId2" Type="http://schemas.openxmlformats.org/officeDocument/2006/relationships/hyperlink" Target="https://my.zakupki.prom.ua/remote/dispatcher/state_purchase_view/5659437" TargetMode="External" /><Relationship Id="rId3" Type="http://schemas.openxmlformats.org/officeDocument/2006/relationships/hyperlink" Target="https://my.zakupki.prom.ua/remote/dispatcher/state_purchase_view/9628896" TargetMode="External" /><Relationship Id="rId4" Type="http://schemas.openxmlformats.org/officeDocument/2006/relationships/hyperlink" Target="https://my.zakupki.prom.ua/remote/dispatcher/state_purchase_view/76704" TargetMode="External" /><Relationship Id="rId5" Type="http://schemas.openxmlformats.org/officeDocument/2006/relationships/hyperlink" Target="https://my.zakupki.prom.ua/remote/dispatcher/state_purchase_view/7386777" TargetMode="External" /><Relationship Id="rId6" Type="http://schemas.openxmlformats.org/officeDocument/2006/relationships/hyperlink" Target="https://my.zakupki.prom.ua/remote/dispatcher/state_purchase_view/7701512" TargetMode="External" /><Relationship Id="rId7" Type="http://schemas.openxmlformats.org/officeDocument/2006/relationships/hyperlink" Target="https://my.zakupki.prom.ua/remote/dispatcher/state_purchase_view/14215907" TargetMode="External" /><Relationship Id="rId8" Type="http://schemas.openxmlformats.org/officeDocument/2006/relationships/hyperlink" Target="https://my.zakupki.prom.ua/remote/dispatcher/state_purchase_view/24240631" TargetMode="External" /><Relationship Id="rId9" Type="http://schemas.openxmlformats.org/officeDocument/2006/relationships/hyperlink" Target="https://my.zakupki.prom.ua/remote/dispatcher/state_purchase_view/5562660" TargetMode="External" /><Relationship Id="rId10" Type="http://schemas.openxmlformats.org/officeDocument/2006/relationships/hyperlink" Target="https://my.zakupki.prom.ua/remote/dispatcher/state_purchase_view/54664" TargetMode="External" /><Relationship Id="rId11" Type="http://schemas.openxmlformats.org/officeDocument/2006/relationships/hyperlink" Target="https://auction.openprocurement.org/tenders/cdf1f7d408d24a39a65d811ddf0aa82d" TargetMode="External" /><Relationship Id="rId12" Type="http://schemas.openxmlformats.org/officeDocument/2006/relationships/hyperlink" Target="https://my.zakupki.prom.ua/remote/dispatcher/state_purchase_view/23379450" TargetMode="External" /><Relationship Id="rId13" Type="http://schemas.openxmlformats.org/officeDocument/2006/relationships/hyperlink" Target="https://my.zakupki.prom.ua/remote/dispatcher/state_purchase_view/55158" TargetMode="External" /><Relationship Id="rId14" Type="http://schemas.openxmlformats.org/officeDocument/2006/relationships/hyperlink" Target="https://my.zakupki.prom.ua/remote/dispatcher/state_purchase_view/54661" TargetMode="External" /><Relationship Id="rId15" Type="http://schemas.openxmlformats.org/officeDocument/2006/relationships/hyperlink" Target="https://auction.openprocurement.org/tenders/c48c07c41e224a4ab0a6ef7f2f8adbd8" TargetMode="External" /><Relationship Id="rId16" Type="http://schemas.openxmlformats.org/officeDocument/2006/relationships/hyperlink" Target="https://my.zakupki.prom.ua/remote/dispatcher/state_purchase_view/3925260" TargetMode="External" /><Relationship Id="rId17" Type="http://schemas.openxmlformats.org/officeDocument/2006/relationships/hyperlink" Target="https://auction.openprocurement.org/tenders/399c946a7c3d455faa4db2101d4d7fb1" TargetMode="External" /><Relationship Id="rId18" Type="http://schemas.openxmlformats.org/officeDocument/2006/relationships/hyperlink" Target="https://my.zakupki.prom.ua/remote/dispatcher/state_purchase_view/7295679" TargetMode="External" /><Relationship Id="rId19" Type="http://schemas.openxmlformats.org/officeDocument/2006/relationships/hyperlink" Target="https://my.zakupki.prom.ua/remote/dispatcher/state_purchase_view/23378855" TargetMode="External" /><Relationship Id="rId20" Type="http://schemas.openxmlformats.org/officeDocument/2006/relationships/hyperlink" Target="https://my.zakupki.prom.ua/remote/dispatcher/state_purchase_view/5542693" TargetMode="External" /><Relationship Id="rId21" Type="http://schemas.openxmlformats.org/officeDocument/2006/relationships/hyperlink" Target="https://my.zakupki.prom.ua/remote/dispatcher/state_purchase_view/9733254" TargetMode="External" /><Relationship Id="rId22" Type="http://schemas.openxmlformats.org/officeDocument/2006/relationships/hyperlink" Target="https://my.zakupki.prom.ua/remote/dispatcher/state_purchase_view/13396187" TargetMode="External" /><Relationship Id="rId23" Type="http://schemas.openxmlformats.org/officeDocument/2006/relationships/hyperlink" Target="https://my.zakupki.prom.ua/remote/dispatcher/state_purchase_view/3881114" TargetMode="External" /><Relationship Id="rId24" Type="http://schemas.openxmlformats.org/officeDocument/2006/relationships/hyperlink" Target="https://auction.openprocurement.org/tenders/91d35246825d440ca06d767024d8ed0b" TargetMode="External" /><Relationship Id="rId25" Type="http://schemas.openxmlformats.org/officeDocument/2006/relationships/hyperlink" Target="https://my.zakupki.prom.ua/remote/dispatcher/state_purchase_view/24515708" TargetMode="External" /><Relationship Id="rId26" Type="http://schemas.openxmlformats.org/officeDocument/2006/relationships/hyperlink" Target="https://my.zakupki.prom.ua/remote/dispatcher/state_purchase_view/23532564" TargetMode="External" /><Relationship Id="rId27" Type="http://schemas.openxmlformats.org/officeDocument/2006/relationships/hyperlink" Target="https://my.zakupki.prom.ua/remote/dispatcher/state_purchase_view/7888410" TargetMode="External" /><Relationship Id="rId28" Type="http://schemas.openxmlformats.org/officeDocument/2006/relationships/hyperlink" Target="https://my.zakupki.prom.ua/remote/dispatcher/state_purchase_view/25251043" TargetMode="External" /><Relationship Id="rId29" Type="http://schemas.openxmlformats.org/officeDocument/2006/relationships/hyperlink" Target="https://my.zakupki.prom.ua/remote/dispatcher/state_purchase_view/30702232" TargetMode="External" /><Relationship Id="rId30" Type="http://schemas.openxmlformats.org/officeDocument/2006/relationships/hyperlink" Target="https://my.zakupki.prom.ua/remote/dispatcher/state_purchase_view/25242075" TargetMode="External" /><Relationship Id="rId31" Type="http://schemas.openxmlformats.org/officeDocument/2006/relationships/hyperlink" Target="https://my.zakupki.prom.ua/remote/dispatcher/state_purchase_view/7334001" TargetMode="External" /><Relationship Id="rId32" Type="http://schemas.openxmlformats.org/officeDocument/2006/relationships/hyperlink" Target="https://auction.openprocurement.org/tenders/869eec65434c42d5a44c72c133448ac7" TargetMode="External" /><Relationship Id="rId33" Type="http://schemas.openxmlformats.org/officeDocument/2006/relationships/hyperlink" Target="https://my.zakupki.prom.ua/remote/dispatcher/state_purchase_view/13946492" TargetMode="External" /><Relationship Id="rId34" Type="http://schemas.openxmlformats.org/officeDocument/2006/relationships/hyperlink" Target="https://my.zakupki.prom.ua/remote/dispatcher/state_purchase_view/29073885" TargetMode="External" /><Relationship Id="rId35" Type="http://schemas.openxmlformats.org/officeDocument/2006/relationships/hyperlink" Target="https://my.zakupki.prom.ua/remote/dispatcher/state_purchase_view/30625518" TargetMode="External" /><Relationship Id="rId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6"/>
  <sheetViews>
    <sheetView tabSelected="1" zoomScalePageLayoutView="0" workbookViewId="0" topLeftCell="AK1">
      <pane ySplit="5" topLeftCell="A24" activePane="bottomLeft" state="frozen"/>
      <selection pane="topLeft" activeCell="A1" sqref="A1"/>
      <selection pane="bottomLeft" activeCell="AX35" sqref="AX35"/>
    </sheetView>
  </sheetViews>
  <sheetFormatPr defaultColWidth="11.421875" defaultRowHeight="15"/>
  <cols>
    <col min="1" max="1" width="5.00390625" style="0" customWidth="1"/>
    <col min="2" max="3" width="25.00390625" style="0" customWidth="1"/>
    <col min="4" max="6" width="35.00390625" style="0" customWidth="1"/>
    <col min="7" max="7" width="30.00390625" style="0" customWidth="1"/>
    <col min="8" max="8" width="5.00390625" style="0" customWidth="1"/>
    <col min="9" max="9" width="30.00390625" style="0" customWidth="1"/>
    <col min="10" max="10" width="15.00390625" style="0" customWidth="1"/>
    <col min="11" max="12" width="20.00390625" style="0" customWidth="1"/>
    <col min="13" max="15" width="5.00390625" style="0" customWidth="1"/>
    <col min="16" max="20" width="10.00390625" style="0" customWidth="1"/>
    <col min="21" max="21" width="25.00390625" style="0" customWidth="1"/>
    <col min="22" max="22" width="10.00390625" style="0" customWidth="1"/>
    <col min="23" max="24" width="15.00390625" style="0" customWidth="1"/>
    <col min="25" max="25" width="10.00390625" style="0" customWidth="1"/>
    <col min="26" max="28" width="15.00390625" style="0" customWidth="1"/>
    <col min="29" max="29" width="10.00390625" style="0" customWidth="1"/>
    <col min="30" max="30" width="15.00390625" style="0" customWidth="1"/>
    <col min="31" max="32" width="20.00390625" style="0" customWidth="1"/>
    <col min="33" max="34" width="15.00390625" style="0" customWidth="1"/>
    <col min="35" max="35" width="20.00390625" style="0" customWidth="1"/>
    <col min="36" max="36" width="15.00390625" style="0" customWidth="1"/>
    <col min="37" max="37" width="10.00390625" style="0" customWidth="1"/>
    <col min="38" max="38" width="20.00390625" style="0" customWidth="1"/>
    <col min="39" max="39" width="15.00390625" style="0" customWidth="1"/>
    <col min="40" max="40" width="20.00390625" style="0" customWidth="1"/>
    <col min="41" max="41" width="10.00390625" style="0" customWidth="1"/>
    <col min="42" max="42" width="15.00390625" style="0" customWidth="1"/>
    <col min="43" max="44" width="10.00390625" style="0" customWidth="1"/>
    <col min="45" max="45" width="15.00390625" style="0" customWidth="1"/>
    <col min="46" max="47" width="10.00390625" style="0" customWidth="1"/>
    <col min="48" max="48" width="20.00390625" style="0" customWidth="1"/>
  </cols>
  <sheetData>
    <row r="1" ht="15">
      <c r="A1" s="1"/>
    </row>
    <row r="2" ht="15">
      <c r="A2" s="2"/>
    </row>
    <row r="4" ht="15.75" thickBot="1">
      <c r="A4" s="1" t="s">
        <v>194</v>
      </c>
    </row>
    <row r="5" spans="1:48" ht="154.5" thickBot="1">
      <c r="A5" s="3" t="s">
        <v>193</v>
      </c>
      <c r="B5" s="3" t="s">
        <v>66</v>
      </c>
      <c r="C5" s="3" t="s">
        <v>67</v>
      </c>
      <c r="D5" s="3" t="s">
        <v>162</v>
      </c>
      <c r="E5" s="3" t="s">
        <v>139</v>
      </c>
      <c r="F5" s="3" t="s">
        <v>100</v>
      </c>
      <c r="G5" s="3" t="s">
        <v>161</v>
      </c>
      <c r="H5" s="3" t="s">
        <v>95</v>
      </c>
      <c r="I5" s="3" t="s">
        <v>114</v>
      </c>
      <c r="J5" s="3" t="s">
        <v>64</v>
      </c>
      <c r="K5" s="3" t="s">
        <v>115</v>
      </c>
      <c r="L5" s="3" t="s">
        <v>116</v>
      </c>
      <c r="M5" s="3" t="s">
        <v>74</v>
      </c>
      <c r="N5" s="3" t="s">
        <v>75</v>
      </c>
      <c r="O5" s="3" t="s">
        <v>73</v>
      </c>
      <c r="P5" s="3" t="s">
        <v>80</v>
      </c>
      <c r="Q5" s="3" t="s">
        <v>83</v>
      </c>
      <c r="R5" s="3" t="s">
        <v>82</v>
      </c>
      <c r="S5" s="3" t="s">
        <v>142</v>
      </c>
      <c r="T5" s="3" t="s">
        <v>141</v>
      </c>
      <c r="U5" s="3" t="s">
        <v>79</v>
      </c>
      <c r="V5" s="3" t="s">
        <v>106</v>
      </c>
      <c r="W5" s="3" t="s">
        <v>117</v>
      </c>
      <c r="X5" s="3" t="s">
        <v>118</v>
      </c>
      <c r="Y5" s="3" t="s">
        <v>105</v>
      </c>
      <c r="Z5" s="3" t="s">
        <v>119</v>
      </c>
      <c r="AA5" s="3" t="s">
        <v>112</v>
      </c>
      <c r="AB5" s="3" t="s">
        <v>104</v>
      </c>
      <c r="AC5" s="3" t="s">
        <v>70</v>
      </c>
      <c r="AD5" s="3" t="s">
        <v>91</v>
      </c>
      <c r="AE5" s="3" t="s">
        <v>148</v>
      </c>
      <c r="AF5" s="3" t="s">
        <v>110</v>
      </c>
      <c r="AG5" s="3" t="s">
        <v>144</v>
      </c>
      <c r="AH5" s="3" t="s">
        <v>145</v>
      </c>
      <c r="AI5" s="3" t="s">
        <v>108</v>
      </c>
      <c r="AJ5" s="3" t="s">
        <v>149</v>
      </c>
      <c r="AK5" s="3" t="s">
        <v>0</v>
      </c>
      <c r="AL5" s="3" t="s">
        <v>168</v>
      </c>
      <c r="AM5" s="3" t="s">
        <v>65</v>
      </c>
      <c r="AN5" s="3" t="s">
        <v>90</v>
      </c>
      <c r="AO5" s="3" t="s">
        <v>103</v>
      </c>
      <c r="AP5" s="3" t="s">
        <v>149</v>
      </c>
      <c r="AQ5" s="3" t="s">
        <v>0</v>
      </c>
      <c r="AR5" s="3" t="s">
        <v>127</v>
      </c>
      <c r="AS5" s="3" t="s">
        <v>81</v>
      </c>
      <c r="AT5" s="3" t="s">
        <v>164</v>
      </c>
      <c r="AU5" s="3" t="s">
        <v>163</v>
      </c>
      <c r="AV5" s="3" t="s">
        <v>195</v>
      </c>
    </row>
    <row r="6" spans="1:48" ht="15">
      <c r="A6" s="4">
        <v>1</v>
      </c>
      <c r="B6" s="2" t="str">
        <f>HYPERLINK("https://my.zakupki.prom.ua/remote/dispatcher/state_purchase_view/5657960","UA-2018-01-23-001577-c")</f>
        <v>UA-2018-01-23-001577-c</v>
      </c>
      <c r="C6" s="2" t="s">
        <v>109</v>
      </c>
      <c r="D6" s="1" t="s">
        <v>131</v>
      </c>
      <c r="E6" s="1" t="s">
        <v>188</v>
      </c>
      <c r="F6" s="1" t="s">
        <v>21</v>
      </c>
      <c r="G6" s="1" t="s">
        <v>125</v>
      </c>
      <c r="H6" s="1" t="s">
        <v>158</v>
      </c>
      <c r="I6" s="1" t="s">
        <v>107</v>
      </c>
      <c r="J6" s="1" t="s">
        <v>17</v>
      </c>
      <c r="K6" s="1" t="s">
        <v>113</v>
      </c>
      <c r="L6" s="1" t="s">
        <v>101</v>
      </c>
      <c r="M6" s="1" t="s">
        <v>14</v>
      </c>
      <c r="N6" s="1" t="s">
        <v>14</v>
      </c>
      <c r="O6" s="1" t="s">
        <v>14</v>
      </c>
      <c r="P6" s="5">
        <v>43123</v>
      </c>
      <c r="Q6" s="1"/>
      <c r="R6" s="1"/>
      <c r="S6" s="1"/>
      <c r="T6" s="1"/>
      <c r="U6" s="1" t="s">
        <v>172</v>
      </c>
      <c r="V6" s="4">
        <v>1</v>
      </c>
      <c r="W6" s="6">
        <v>60413</v>
      </c>
      <c r="X6" s="1" t="s">
        <v>109</v>
      </c>
      <c r="Y6" s="4">
        <v>6198</v>
      </c>
      <c r="Z6" s="6">
        <v>9.75</v>
      </c>
      <c r="AA6" s="1" t="s">
        <v>182</v>
      </c>
      <c r="AB6" s="1" t="s">
        <v>184</v>
      </c>
      <c r="AC6" s="1" t="s">
        <v>57</v>
      </c>
      <c r="AD6" s="1" t="s">
        <v>158</v>
      </c>
      <c r="AE6" s="1" t="s">
        <v>76</v>
      </c>
      <c r="AF6" s="1" t="s">
        <v>111</v>
      </c>
      <c r="AG6" s="6">
        <v>60413</v>
      </c>
      <c r="AH6" s="6">
        <v>9.747176508551146</v>
      </c>
      <c r="AI6" s="1"/>
      <c r="AJ6" s="1"/>
      <c r="AK6" s="1"/>
      <c r="AL6" s="1"/>
      <c r="AM6" s="1"/>
      <c r="AN6" s="1"/>
      <c r="AO6" s="1"/>
      <c r="AP6" s="1"/>
      <c r="AQ6" s="1"/>
      <c r="AR6" s="2"/>
      <c r="AS6" s="1"/>
      <c r="AT6" s="1"/>
      <c r="AU6" s="1"/>
      <c r="AV6" s="1" t="s">
        <v>190</v>
      </c>
    </row>
    <row r="7" spans="1:48" ht="15">
      <c r="A7" s="4">
        <v>2</v>
      </c>
      <c r="B7" s="2" t="str">
        <f>HYPERLINK("https://my.zakupki.prom.ua/remote/dispatcher/state_purchase_view/5659437","UA-2018-01-24-002775-c")</f>
        <v>UA-2018-01-24-002775-c</v>
      </c>
      <c r="C7" s="2" t="s">
        <v>109</v>
      </c>
      <c r="D7" s="1" t="s">
        <v>137</v>
      </c>
      <c r="E7" s="1" t="s">
        <v>143</v>
      </c>
      <c r="F7" s="1" t="s">
        <v>21</v>
      </c>
      <c r="G7" s="1" t="s">
        <v>125</v>
      </c>
      <c r="H7" s="1" t="s">
        <v>158</v>
      </c>
      <c r="I7" s="1" t="s">
        <v>107</v>
      </c>
      <c r="J7" s="1" t="s">
        <v>17</v>
      </c>
      <c r="K7" s="1" t="s">
        <v>113</v>
      </c>
      <c r="L7" s="1" t="s">
        <v>101</v>
      </c>
      <c r="M7" s="1" t="s">
        <v>14</v>
      </c>
      <c r="N7" s="1" t="s">
        <v>14</v>
      </c>
      <c r="O7" s="1" t="s">
        <v>14</v>
      </c>
      <c r="P7" s="5">
        <v>43124</v>
      </c>
      <c r="Q7" s="1"/>
      <c r="R7" s="1"/>
      <c r="S7" s="1"/>
      <c r="T7" s="1"/>
      <c r="U7" s="1" t="s">
        <v>172</v>
      </c>
      <c r="V7" s="4">
        <v>1</v>
      </c>
      <c r="W7" s="6">
        <v>60413</v>
      </c>
      <c r="X7" s="1" t="s">
        <v>109</v>
      </c>
      <c r="Y7" s="4">
        <v>6148</v>
      </c>
      <c r="Z7" s="6">
        <v>9.83</v>
      </c>
      <c r="AA7" s="1" t="s">
        <v>182</v>
      </c>
      <c r="AB7" s="1" t="s">
        <v>184</v>
      </c>
      <c r="AC7" s="1" t="s">
        <v>57</v>
      </c>
      <c r="AD7" s="1" t="s">
        <v>158</v>
      </c>
      <c r="AE7" s="1" t="s">
        <v>76</v>
      </c>
      <c r="AF7" s="1" t="s">
        <v>111</v>
      </c>
      <c r="AG7" s="6">
        <v>60413</v>
      </c>
      <c r="AH7" s="6">
        <v>9.826447625243981</v>
      </c>
      <c r="AI7" s="1"/>
      <c r="AJ7" s="1"/>
      <c r="AK7" s="1"/>
      <c r="AL7" s="1" t="s">
        <v>155</v>
      </c>
      <c r="AM7" s="1" t="s">
        <v>40</v>
      </c>
      <c r="AN7" s="1"/>
      <c r="AO7" s="1" t="s">
        <v>18</v>
      </c>
      <c r="AP7" s="1"/>
      <c r="AQ7" s="1"/>
      <c r="AR7" s="2"/>
      <c r="AS7" s="1"/>
      <c r="AT7" s="5">
        <v>43147</v>
      </c>
      <c r="AU7" s="5">
        <v>43172</v>
      </c>
      <c r="AV7" s="1" t="s">
        <v>176</v>
      </c>
    </row>
    <row r="8" spans="1:48" ht="15">
      <c r="A8" s="4">
        <v>3</v>
      </c>
      <c r="B8" s="2" t="str">
        <f>HYPERLINK("https://my.zakupki.prom.ua/remote/dispatcher/state_purchase_view/9628896","UA-2018-12-30-000083-b")</f>
        <v>UA-2018-12-30-000083-b</v>
      </c>
      <c r="C8" s="2" t="s">
        <v>109</v>
      </c>
      <c r="D8" s="1" t="s">
        <v>177</v>
      </c>
      <c r="E8" s="1" t="s">
        <v>89</v>
      </c>
      <c r="F8" s="1" t="s">
        <v>20</v>
      </c>
      <c r="G8" s="1" t="s">
        <v>126</v>
      </c>
      <c r="H8" s="1" t="s">
        <v>158</v>
      </c>
      <c r="I8" s="1" t="s">
        <v>107</v>
      </c>
      <c r="J8" s="1" t="s">
        <v>17</v>
      </c>
      <c r="K8" s="1" t="s">
        <v>113</v>
      </c>
      <c r="L8" s="1" t="s">
        <v>113</v>
      </c>
      <c r="M8" s="1" t="s">
        <v>14</v>
      </c>
      <c r="N8" s="1" t="s">
        <v>14</v>
      </c>
      <c r="O8" s="1" t="s">
        <v>14</v>
      </c>
      <c r="P8" s="5">
        <v>43464</v>
      </c>
      <c r="Q8" s="1"/>
      <c r="R8" s="1"/>
      <c r="S8" s="1"/>
      <c r="T8" s="1"/>
      <c r="U8" s="1" t="s">
        <v>172</v>
      </c>
      <c r="V8" s="4">
        <v>1</v>
      </c>
      <c r="W8" s="6">
        <v>9240</v>
      </c>
      <c r="X8" s="1" t="s">
        <v>109</v>
      </c>
      <c r="Y8" s="4">
        <v>3920</v>
      </c>
      <c r="Z8" s="6">
        <v>2.36</v>
      </c>
      <c r="AA8" s="1" t="s">
        <v>180</v>
      </c>
      <c r="AB8" s="1" t="s">
        <v>184</v>
      </c>
      <c r="AC8" s="1" t="s">
        <v>57</v>
      </c>
      <c r="AD8" s="1" t="s">
        <v>158</v>
      </c>
      <c r="AE8" s="1" t="s">
        <v>76</v>
      </c>
      <c r="AF8" s="1" t="s">
        <v>111</v>
      </c>
      <c r="AG8" s="6">
        <v>9240</v>
      </c>
      <c r="AH8" s="6">
        <v>2.357142857142857</v>
      </c>
      <c r="AI8" s="1"/>
      <c r="AJ8" s="1"/>
      <c r="AK8" s="1"/>
      <c r="AL8" s="1" t="s">
        <v>156</v>
      </c>
      <c r="AM8" s="1" t="s">
        <v>43</v>
      </c>
      <c r="AN8" s="1"/>
      <c r="AO8" s="1" t="s">
        <v>7</v>
      </c>
      <c r="AP8" s="1"/>
      <c r="AQ8" s="1"/>
      <c r="AR8" s="2"/>
      <c r="AS8" s="1"/>
      <c r="AT8" s="5">
        <v>43473</v>
      </c>
      <c r="AU8" s="5">
        <v>43488</v>
      </c>
      <c r="AV8" s="1" t="s">
        <v>176</v>
      </c>
    </row>
    <row r="9" spans="1:48" ht="15">
      <c r="A9" s="4">
        <v>4</v>
      </c>
      <c r="B9" s="2" t="str">
        <f>HYPERLINK("https://my.zakupki.prom.ua/remote/dispatcher/state_purchase_view/76704","UA-2016-03-16-000484-c")</f>
        <v>UA-2016-03-16-000484-c</v>
      </c>
      <c r="C9" s="2" t="s">
        <v>109</v>
      </c>
      <c r="D9" s="1" t="s">
        <v>71</v>
      </c>
      <c r="E9" s="1" t="s">
        <v>53</v>
      </c>
      <c r="F9" s="1" t="s">
        <v>54</v>
      </c>
      <c r="G9" s="1" t="s">
        <v>88</v>
      </c>
      <c r="H9" s="1" t="s">
        <v>111</v>
      </c>
      <c r="I9" s="1" t="s">
        <v>107</v>
      </c>
      <c r="J9" s="1" t="s">
        <v>17</v>
      </c>
      <c r="K9" s="1" t="s">
        <v>113</v>
      </c>
      <c r="L9" s="1" t="s">
        <v>78</v>
      </c>
      <c r="M9" s="1" t="s">
        <v>14</v>
      </c>
      <c r="N9" s="1" t="s">
        <v>14</v>
      </c>
      <c r="O9" s="1" t="s">
        <v>14</v>
      </c>
      <c r="P9" s="5">
        <v>42445</v>
      </c>
      <c r="Q9" s="5">
        <v>42445</v>
      </c>
      <c r="R9" s="5">
        <v>42447</v>
      </c>
      <c r="S9" s="5">
        <v>42447</v>
      </c>
      <c r="T9" s="5">
        <v>42447</v>
      </c>
      <c r="U9" s="1" t="s">
        <v>173</v>
      </c>
      <c r="V9" s="4">
        <v>1</v>
      </c>
      <c r="W9" s="6">
        <v>180</v>
      </c>
      <c r="X9" s="1" t="s">
        <v>109</v>
      </c>
      <c r="Y9" s="4">
        <v>3</v>
      </c>
      <c r="Z9" s="6">
        <v>60</v>
      </c>
      <c r="AA9" s="1" t="s">
        <v>186</v>
      </c>
      <c r="AB9" s="6">
        <v>5.4</v>
      </c>
      <c r="AC9" s="1" t="s">
        <v>57</v>
      </c>
      <c r="AD9" s="1" t="s">
        <v>111</v>
      </c>
      <c r="AE9" s="1" t="s">
        <v>76</v>
      </c>
      <c r="AF9" s="1" t="s">
        <v>111</v>
      </c>
      <c r="AG9" s="6">
        <v>180</v>
      </c>
      <c r="AH9" s="6">
        <v>60</v>
      </c>
      <c r="AI9" s="1" t="s">
        <v>151</v>
      </c>
      <c r="AJ9" s="1"/>
      <c r="AK9" s="1"/>
      <c r="AL9" s="1" t="s">
        <v>151</v>
      </c>
      <c r="AM9" s="1" t="s">
        <v>16</v>
      </c>
      <c r="AN9" s="1" t="s">
        <v>60</v>
      </c>
      <c r="AO9" s="1" t="s">
        <v>3</v>
      </c>
      <c r="AP9" s="1"/>
      <c r="AQ9" s="1"/>
      <c r="AR9" s="2"/>
      <c r="AS9" s="7">
        <v>42454.463782416446</v>
      </c>
      <c r="AT9" s="5">
        <v>42455</v>
      </c>
      <c r="AU9" s="5">
        <v>42477</v>
      </c>
      <c r="AV9" s="1" t="s">
        <v>189</v>
      </c>
    </row>
    <row r="10" spans="1:48" ht="15">
      <c r="A10" s="4">
        <v>5</v>
      </c>
      <c r="B10" s="2" t="str">
        <f>HYPERLINK("https://my.zakupki.prom.ua/remote/dispatcher/state_purchase_view/7386777","UA-2018-06-08-002936-a")</f>
        <v>UA-2018-06-08-002936-a</v>
      </c>
      <c r="C10" s="2" t="s">
        <v>109</v>
      </c>
      <c r="D10" s="1" t="s">
        <v>72</v>
      </c>
      <c r="E10" s="1" t="s">
        <v>72</v>
      </c>
      <c r="F10" s="1" t="s">
        <v>51</v>
      </c>
      <c r="G10" s="1" t="s">
        <v>88</v>
      </c>
      <c r="H10" s="1" t="s">
        <v>111</v>
      </c>
      <c r="I10" s="1" t="s">
        <v>107</v>
      </c>
      <c r="J10" s="1" t="s">
        <v>17</v>
      </c>
      <c r="K10" s="1" t="s">
        <v>113</v>
      </c>
      <c r="L10" s="1" t="s">
        <v>101</v>
      </c>
      <c r="M10" s="1" t="s">
        <v>14</v>
      </c>
      <c r="N10" s="1" t="s">
        <v>14</v>
      </c>
      <c r="O10" s="1" t="s">
        <v>14</v>
      </c>
      <c r="P10" s="5">
        <v>43259</v>
      </c>
      <c r="Q10" s="5">
        <v>43259</v>
      </c>
      <c r="R10" s="5">
        <v>43263</v>
      </c>
      <c r="S10" s="5">
        <v>43263</v>
      </c>
      <c r="T10" s="5">
        <v>43264</v>
      </c>
      <c r="U10" s="1" t="s">
        <v>173</v>
      </c>
      <c r="V10" s="4">
        <v>1</v>
      </c>
      <c r="W10" s="6">
        <v>10000</v>
      </c>
      <c r="X10" s="1" t="s">
        <v>109</v>
      </c>
      <c r="Y10" s="4">
        <v>1</v>
      </c>
      <c r="Z10" s="6">
        <v>10000</v>
      </c>
      <c r="AA10" s="1" t="s">
        <v>186</v>
      </c>
      <c r="AB10" s="6">
        <v>10</v>
      </c>
      <c r="AC10" s="1" t="s">
        <v>57</v>
      </c>
      <c r="AD10" s="1" t="s">
        <v>158</v>
      </c>
      <c r="AE10" s="1" t="s">
        <v>76</v>
      </c>
      <c r="AF10" s="1" t="s">
        <v>111</v>
      </c>
      <c r="AG10" s="6">
        <v>7753.2</v>
      </c>
      <c r="AH10" s="6">
        <v>7753.2</v>
      </c>
      <c r="AI10" s="1" t="s">
        <v>157</v>
      </c>
      <c r="AJ10" s="6">
        <v>2246.8</v>
      </c>
      <c r="AK10" s="6">
        <v>0.22468000000000002</v>
      </c>
      <c r="AL10" s="1" t="s">
        <v>157</v>
      </c>
      <c r="AM10" s="1" t="s">
        <v>36</v>
      </c>
      <c r="AN10" s="1" t="s">
        <v>56</v>
      </c>
      <c r="AO10" s="1" t="s">
        <v>10</v>
      </c>
      <c r="AP10" s="6">
        <v>2246.8</v>
      </c>
      <c r="AQ10" s="6">
        <v>0.22468000000000002</v>
      </c>
      <c r="AR10" s="2"/>
      <c r="AS10" s="7">
        <v>43265.46531103476</v>
      </c>
      <c r="AT10" s="5">
        <v>43269</v>
      </c>
      <c r="AU10" s="5">
        <v>43293</v>
      </c>
      <c r="AV10" s="1" t="s">
        <v>176</v>
      </c>
    </row>
    <row r="11" spans="1:48" ht="15">
      <c r="A11" s="4">
        <v>6</v>
      </c>
      <c r="B11" s="2" t="str">
        <f>HYPERLINK("https://my.zakupki.prom.ua/remote/dispatcher/state_purchase_view/7701512","UA-2018-07-12-001773-b")</f>
        <v>UA-2018-07-12-001773-b</v>
      </c>
      <c r="C11" s="2" t="s">
        <v>109</v>
      </c>
      <c r="D11" s="1" t="s">
        <v>129</v>
      </c>
      <c r="E11" s="1" t="s">
        <v>129</v>
      </c>
      <c r="F11" s="1" t="s">
        <v>47</v>
      </c>
      <c r="G11" s="1" t="s">
        <v>88</v>
      </c>
      <c r="H11" s="1" t="s">
        <v>111</v>
      </c>
      <c r="I11" s="1" t="s">
        <v>107</v>
      </c>
      <c r="J11" s="1" t="s">
        <v>17</v>
      </c>
      <c r="K11" s="1" t="s">
        <v>113</v>
      </c>
      <c r="L11" s="1" t="s">
        <v>101</v>
      </c>
      <c r="M11" s="1" t="s">
        <v>14</v>
      </c>
      <c r="N11" s="1" t="s">
        <v>14</v>
      </c>
      <c r="O11" s="1" t="s">
        <v>14</v>
      </c>
      <c r="P11" s="5">
        <v>43293</v>
      </c>
      <c r="Q11" s="5">
        <v>43293</v>
      </c>
      <c r="R11" s="5">
        <v>43299</v>
      </c>
      <c r="S11" s="5">
        <v>43299</v>
      </c>
      <c r="T11" s="5">
        <v>43305</v>
      </c>
      <c r="U11" s="1" t="s">
        <v>173</v>
      </c>
      <c r="V11" s="4">
        <v>1</v>
      </c>
      <c r="W11" s="6">
        <v>95474.1</v>
      </c>
      <c r="X11" s="1" t="s">
        <v>109</v>
      </c>
      <c r="Y11" s="4">
        <v>1</v>
      </c>
      <c r="Z11" s="6">
        <v>95474.1</v>
      </c>
      <c r="AA11" s="1" t="s">
        <v>186</v>
      </c>
      <c r="AB11" s="6">
        <v>330</v>
      </c>
      <c r="AC11" s="1" t="s">
        <v>57</v>
      </c>
      <c r="AD11" s="1" t="s">
        <v>158</v>
      </c>
      <c r="AE11" s="1" t="s">
        <v>76</v>
      </c>
      <c r="AF11" s="1" t="s">
        <v>111</v>
      </c>
      <c r="AG11" s="6">
        <v>91621.68</v>
      </c>
      <c r="AH11" s="6">
        <v>91621.68</v>
      </c>
      <c r="AI11" s="1" t="s">
        <v>153</v>
      </c>
      <c r="AJ11" s="6">
        <v>3852.420000000013</v>
      </c>
      <c r="AK11" s="6">
        <v>0.04035041964260477</v>
      </c>
      <c r="AL11" s="1" t="s">
        <v>153</v>
      </c>
      <c r="AM11" s="1" t="s">
        <v>42</v>
      </c>
      <c r="AN11" s="1" t="s">
        <v>62</v>
      </c>
      <c r="AO11" s="1" t="s">
        <v>12</v>
      </c>
      <c r="AP11" s="6">
        <v>3852.420000000013</v>
      </c>
      <c r="AQ11" s="6">
        <v>0.04035041964260477</v>
      </c>
      <c r="AR11" s="2"/>
      <c r="AS11" s="7">
        <v>43307.42292241241</v>
      </c>
      <c r="AT11" s="5">
        <v>43311</v>
      </c>
      <c r="AU11" s="5">
        <v>43329</v>
      </c>
      <c r="AV11" s="1" t="s">
        <v>176</v>
      </c>
    </row>
    <row r="12" spans="1:48" ht="15">
      <c r="A12" s="4">
        <v>7</v>
      </c>
      <c r="B12" s="2" t="str">
        <f>HYPERLINK("https://my.zakupki.prom.ua/remote/dispatcher/state_purchase_view/14215907","UA-2019-12-20-004178-b")</f>
        <v>UA-2019-12-20-004178-b</v>
      </c>
      <c r="C12" s="2" t="s">
        <v>109</v>
      </c>
      <c r="D12" s="1" t="s">
        <v>133</v>
      </c>
      <c r="E12" s="1" t="s">
        <v>133</v>
      </c>
      <c r="F12" s="1" t="s">
        <v>20</v>
      </c>
      <c r="G12" s="1" t="s">
        <v>88</v>
      </c>
      <c r="H12" s="1" t="s">
        <v>111</v>
      </c>
      <c r="I12" s="1" t="s">
        <v>107</v>
      </c>
      <c r="J12" s="1" t="s">
        <v>17</v>
      </c>
      <c r="K12" s="1" t="s">
        <v>113</v>
      </c>
      <c r="L12" s="1" t="s">
        <v>113</v>
      </c>
      <c r="M12" s="1" t="s">
        <v>14</v>
      </c>
      <c r="N12" s="1" t="s">
        <v>14</v>
      </c>
      <c r="O12" s="1" t="s">
        <v>14</v>
      </c>
      <c r="P12" s="5">
        <v>43819</v>
      </c>
      <c r="Q12" s="5">
        <v>43819</v>
      </c>
      <c r="R12" s="5">
        <v>43822</v>
      </c>
      <c r="S12" s="5">
        <v>43822</v>
      </c>
      <c r="T12" s="5">
        <v>43828</v>
      </c>
      <c r="U12" s="1" t="s">
        <v>173</v>
      </c>
      <c r="V12" s="4">
        <v>0</v>
      </c>
      <c r="W12" s="6">
        <v>12000</v>
      </c>
      <c r="X12" s="1" t="s">
        <v>109</v>
      </c>
      <c r="Y12" s="4">
        <v>5286</v>
      </c>
      <c r="Z12" s="6">
        <v>2.27</v>
      </c>
      <c r="AA12" s="1" t="s">
        <v>179</v>
      </c>
      <c r="AB12" s="6">
        <v>60</v>
      </c>
      <c r="AC12" s="1" t="s">
        <v>57</v>
      </c>
      <c r="AD12" s="1" t="s">
        <v>111</v>
      </c>
      <c r="AE12" s="1" t="s">
        <v>76</v>
      </c>
      <c r="AF12" s="1" t="s">
        <v>111</v>
      </c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2"/>
      <c r="AS12" s="1"/>
      <c r="AT12" s="1"/>
      <c r="AU12" s="1"/>
      <c r="AV12" s="1" t="s">
        <v>178</v>
      </c>
    </row>
    <row r="13" spans="1:48" ht="15">
      <c r="A13" s="4">
        <v>8</v>
      </c>
      <c r="B13" s="2" t="str">
        <f>HYPERLINK("https://my.zakupki.prom.ua/remote/dispatcher/state_purchase_view/24240631","UA-2021-02-22-002841-b")</f>
        <v>UA-2021-02-22-002841-b</v>
      </c>
      <c r="C13" s="2" t="s">
        <v>109</v>
      </c>
      <c r="D13" s="1" t="s">
        <v>124</v>
      </c>
      <c r="E13" s="1" t="s">
        <v>124</v>
      </c>
      <c r="F13" s="1" t="s">
        <v>23</v>
      </c>
      <c r="G13" s="1" t="s">
        <v>126</v>
      </c>
      <c r="H13" s="1" t="s">
        <v>158</v>
      </c>
      <c r="I13" s="1" t="s">
        <v>107</v>
      </c>
      <c r="J13" s="1" t="s">
        <v>17</v>
      </c>
      <c r="K13" s="1" t="s">
        <v>113</v>
      </c>
      <c r="L13" s="1" t="s">
        <v>113</v>
      </c>
      <c r="M13" s="1" t="s">
        <v>14</v>
      </c>
      <c r="N13" s="1" t="s">
        <v>14</v>
      </c>
      <c r="O13" s="1" t="s">
        <v>14</v>
      </c>
      <c r="P13" s="5">
        <v>44249</v>
      </c>
      <c r="Q13" s="1"/>
      <c r="R13" s="1"/>
      <c r="S13" s="1"/>
      <c r="T13" s="1"/>
      <c r="U13" s="1" t="s">
        <v>172</v>
      </c>
      <c r="V13" s="4">
        <v>1</v>
      </c>
      <c r="W13" s="6">
        <v>104969</v>
      </c>
      <c r="X13" s="1" t="s">
        <v>109</v>
      </c>
      <c r="Y13" s="4">
        <v>58</v>
      </c>
      <c r="Z13" s="6">
        <v>1809.81</v>
      </c>
      <c r="AA13" s="1" t="s">
        <v>174</v>
      </c>
      <c r="AB13" s="1" t="s">
        <v>184</v>
      </c>
      <c r="AC13" s="1" t="s">
        <v>57</v>
      </c>
      <c r="AD13" s="1" t="s">
        <v>158</v>
      </c>
      <c r="AE13" s="1" t="s">
        <v>76</v>
      </c>
      <c r="AF13" s="1" t="s">
        <v>111</v>
      </c>
      <c r="AG13" s="6">
        <v>104969</v>
      </c>
      <c r="AH13" s="6">
        <v>1809.8103448275863</v>
      </c>
      <c r="AI13" s="1" t="s">
        <v>97</v>
      </c>
      <c r="AJ13" s="1"/>
      <c r="AK13" s="1"/>
      <c r="AL13" s="1" t="s">
        <v>97</v>
      </c>
      <c r="AM13" s="1" t="s">
        <v>35</v>
      </c>
      <c r="AN13" s="1"/>
      <c r="AO13" s="1" t="s">
        <v>4</v>
      </c>
      <c r="AP13" s="1"/>
      <c r="AQ13" s="1"/>
      <c r="AR13" s="2"/>
      <c r="AS13" s="1"/>
      <c r="AT13" s="1"/>
      <c r="AU13" s="1"/>
      <c r="AV13" s="1" t="s">
        <v>190</v>
      </c>
    </row>
    <row r="14" spans="1:48" ht="15">
      <c r="A14" s="4">
        <v>9</v>
      </c>
      <c r="B14" s="2" t="str">
        <f>HYPERLINK("https://my.zakupki.prom.ua/remote/dispatcher/state_purchase_view/5562660","UA-2018-01-19-001156-b")</f>
        <v>UA-2018-01-19-001156-b</v>
      </c>
      <c r="C14" s="2" t="s">
        <v>109</v>
      </c>
      <c r="D14" s="1" t="s">
        <v>136</v>
      </c>
      <c r="E14" s="1" t="s">
        <v>136</v>
      </c>
      <c r="F14" s="1" t="s">
        <v>23</v>
      </c>
      <c r="G14" s="1" t="s">
        <v>125</v>
      </c>
      <c r="H14" s="1" t="s">
        <v>158</v>
      </c>
      <c r="I14" s="1" t="s">
        <v>107</v>
      </c>
      <c r="J14" s="1" t="s">
        <v>17</v>
      </c>
      <c r="K14" s="1" t="s">
        <v>113</v>
      </c>
      <c r="L14" s="1" t="s">
        <v>101</v>
      </c>
      <c r="M14" s="1" t="s">
        <v>14</v>
      </c>
      <c r="N14" s="1" t="s">
        <v>14</v>
      </c>
      <c r="O14" s="1" t="s">
        <v>14</v>
      </c>
      <c r="P14" s="5">
        <v>43119</v>
      </c>
      <c r="Q14" s="1"/>
      <c r="R14" s="1"/>
      <c r="S14" s="1"/>
      <c r="T14" s="1"/>
      <c r="U14" s="1" t="s">
        <v>172</v>
      </c>
      <c r="V14" s="4">
        <v>1</v>
      </c>
      <c r="W14" s="6">
        <v>32473</v>
      </c>
      <c r="X14" s="1" t="s">
        <v>109</v>
      </c>
      <c r="Y14" s="4">
        <v>22</v>
      </c>
      <c r="Z14" s="6">
        <v>1476.05</v>
      </c>
      <c r="AA14" s="1" t="s">
        <v>174</v>
      </c>
      <c r="AB14" s="1" t="s">
        <v>184</v>
      </c>
      <c r="AC14" s="1" t="s">
        <v>57</v>
      </c>
      <c r="AD14" s="1" t="s">
        <v>158</v>
      </c>
      <c r="AE14" s="1" t="s">
        <v>76</v>
      </c>
      <c r="AF14" s="1" t="s">
        <v>111</v>
      </c>
      <c r="AG14" s="6">
        <v>32473</v>
      </c>
      <c r="AH14" s="6">
        <v>1476.0454545454545</v>
      </c>
      <c r="AI14" s="1" t="s">
        <v>98</v>
      </c>
      <c r="AJ14" s="1"/>
      <c r="AK14" s="1"/>
      <c r="AL14" s="1" t="s">
        <v>98</v>
      </c>
      <c r="AM14" s="1" t="s">
        <v>35</v>
      </c>
      <c r="AN14" s="1"/>
      <c r="AO14" s="1" t="s">
        <v>15</v>
      </c>
      <c r="AP14" s="1"/>
      <c r="AQ14" s="1"/>
      <c r="AR14" s="2"/>
      <c r="AS14" s="1"/>
      <c r="AT14" s="5">
        <v>43147</v>
      </c>
      <c r="AU14" s="5">
        <v>43172</v>
      </c>
      <c r="AV14" s="1" t="s">
        <v>176</v>
      </c>
    </row>
    <row r="15" spans="1:48" ht="39" customHeight="1">
      <c r="A15" s="4">
        <v>10</v>
      </c>
      <c r="B15" s="2" t="str">
        <f>HYPERLINK("https://my.zakupki.prom.ua/remote/dispatcher/state_purchase_view/54664","UA-2016-02-03-000284-b")</f>
        <v>UA-2016-02-03-000284-b</v>
      </c>
      <c r="C15" s="2" t="s">
        <v>109</v>
      </c>
      <c r="D15" s="1" t="s">
        <v>147</v>
      </c>
      <c r="E15" s="1" t="s">
        <v>147</v>
      </c>
      <c r="F15" s="1" t="s">
        <v>48</v>
      </c>
      <c r="G15" s="1" t="s">
        <v>88</v>
      </c>
      <c r="H15" s="1" t="s">
        <v>111</v>
      </c>
      <c r="I15" s="1" t="s">
        <v>107</v>
      </c>
      <c r="J15" s="1" t="s">
        <v>17</v>
      </c>
      <c r="K15" s="1" t="s">
        <v>113</v>
      </c>
      <c r="L15" s="1" t="s">
        <v>78</v>
      </c>
      <c r="M15" s="1" t="s">
        <v>29</v>
      </c>
      <c r="N15" s="1" t="s">
        <v>14</v>
      </c>
      <c r="O15" s="1" t="s">
        <v>14</v>
      </c>
      <c r="P15" s="5">
        <v>42427</v>
      </c>
      <c r="Q15" s="5">
        <v>42403</v>
      </c>
      <c r="R15" s="5">
        <v>42412</v>
      </c>
      <c r="S15" s="5">
        <v>42412</v>
      </c>
      <c r="T15" s="5">
        <v>42416</v>
      </c>
      <c r="U15" s="1" t="s">
        <v>173</v>
      </c>
      <c r="V15" s="4">
        <v>8</v>
      </c>
      <c r="W15" s="6">
        <v>2000</v>
      </c>
      <c r="X15" s="1" t="s">
        <v>109</v>
      </c>
      <c r="Y15" s="4">
        <v>1</v>
      </c>
      <c r="Z15" s="6">
        <v>2000</v>
      </c>
      <c r="AA15" s="1" t="s">
        <v>186</v>
      </c>
      <c r="AB15" s="6">
        <v>60</v>
      </c>
      <c r="AC15" s="1" t="s">
        <v>57</v>
      </c>
      <c r="AD15" s="1" t="s">
        <v>111</v>
      </c>
      <c r="AE15" s="1" t="s">
        <v>76</v>
      </c>
      <c r="AF15" s="1" t="s">
        <v>111</v>
      </c>
      <c r="AG15" s="6">
        <v>444</v>
      </c>
      <c r="AH15" s="6">
        <v>444</v>
      </c>
      <c r="AI15" s="1" t="s">
        <v>169</v>
      </c>
      <c r="AJ15" s="6">
        <v>1556</v>
      </c>
      <c r="AK15" s="6">
        <v>0.778</v>
      </c>
      <c r="AL15" s="1"/>
      <c r="AM15" s="1"/>
      <c r="AN15" s="1"/>
      <c r="AO15" s="1"/>
      <c r="AP15" s="1"/>
      <c r="AQ15" s="1"/>
      <c r="AR15" s="2" t="str">
        <f>HYPERLINK("https://auction.openprocurement.org/tenders/cdf1f7d408d24a39a65d811ddf0aa82d")</f>
        <v>https://auction.openprocurement.org/tenders/cdf1f7d408d24a39a65d811ddf0aa82d</v>
      </c>
      <c r="AS15" s="1"/>
      <c r="AT15" s="1"/>
      <c r="AU15" s="1"/>
      <c r="AV15" s="1" t="s">
        <v>190</v>
      </c>
    </row>
    <row r="16" spans="1:48" ht="15">
      <c r="A16" s="4">
        <v>11</v>
      </c>
      <c r="B16" s="2" t="str">
        <f>HYPERLINK("https://my.zakupki.prom.ua/remote/dispatcher/state_purchase_view/23379450","UA-2021-01-28-005335-b")</f>
        <v>UA-2021-01-28-005335-b</v>
      </c>
      <c r="C16" s="2" t="s">
        <v>109</v>
      </c>
      <c r="D16" s="1" t="s">
        <v>160</v>
      </c>
      <c r="E16" s="1" t="s">
        <v>159</v>
      </c>
      <c r="F16" s="1" t="s">
        <v>34</v>
      </c>
      <c r="G16" s="1" t="s">
        <v>146</v>
      </c>
      <c r="H16" s="1" t="s">
        <v>158</v>
      </c>
      <c r="I16" s="1" t="s">
        <v>107</v>
      </c>
      <c r="J16" s="1" t="s">
        <v>17</v>
      </c>
      <c r="K16" s="1" t="s">
        <v>113</v>
      </c>
      <c r="L16" s="1" t="s">
        <v>113</v>
      </c>
      <c r="M16" s="1" t="s">
        <v>14</v>
      </c>
      <c r="N16" s="1" t="s">
        <v>14</v>
      </c>
      <c r="O16" s="1" t="s">
        <v>14</v>
      </c>
      <c r="P16" s="5">
        <v>44224</v>
      </c>
      <c r="Q16" s="5">
        <v>44224</v>
      </c>
      <c r="R16" s="5">
        <v>44230</v>
      </c>
      <c r="S16" s="5">
        <v>44230</v>
      </c>
      <c r="T16" s="5">
        <v>44235</v>
      </c>
      <c r="U16" s="1" t="s">
        <v>173</v>
      </c>
      <c r="V16" s="4">
        <v>0</v>
      </c>
      <c r="W16" s="6">
        <v>3000</v>
      </c>
      <c r="X16" s="1" t="s">
        <v>109</v>
      </c>
      <c r="Y16" s="4">
        <v>1</v>
      </c>
      <c r="Z16" s="6">
        <v>3000</v>
      </c>
      <c r="AA16" s="1" t="s">
        <v>183</v>
      </c>
      <c r="AB16" s="6">
        <v>15</v>
      </c>
      <c r="AC16" s="1" t="s">
        <v>57</v>
      </c>
      <c r="AD16" s="1" t="s">
        <v>111</v>
      </c>
      <c r="AE16" s="1" t="s">
        <v>76</v>
      </c>
      <c r="AF16" s="1" t="s">
        <v>111</v>
      </c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2"/>
      <c r="AS16" s="1"/>
      <c r="AT16" s="1"/>
      <c r="AU16" s="1"/>
      <c r="AV16" s="1" t="s">
        <v>178</v>
      </c>
    </row>
    <row r="17" spans="1:48" ht="15">
      <c r="A17" s="4">
        <v>12</v>
      </c>
      <c r="B17" s="2" t="str">
        <f>HYPERLINK("https://my.zakupki.prom.ua/remote/dispatcher/state_purchase_view/55158","UA-2016-02-04-000223-b")</f>
        <v>UA-2016-02-04-000223-b</v>
      </c>
      <c r="C17" s="2" t="s">
        <v>109</v>
      </c>
      <c r="D17" s="1" t="s">
        <v>150</v>
      </c>
      <c r="E17" s="1" t="s">
        <v>150</v>
      </c>
      <c r="F17" s="1" t="s">
        <v>49</v>
      </c>
      <c r="G17" s="1" t="s">
        <v>88</v>
      </c>
      <c r="H17" s="1" t="s">
        <v>111</v>
      </c>
      <c r="I17" s="1" t="s">
        <v>107</v>
      </c>
      <c r="J17" s="1" t="s">
        <v>17</v>
      </c>
      <c r="K17" s="1" t="s">
        <v>113</v>
      </c>
      <c r="L17" s="1" t="s">
        <v>78</v>
      </c>
      <c r="M17" s="1" t="s">
        <v>14</v>
      </c>
      <c r="N17" s="1" t="s">
        <v>14</v>
      </c>
      <c r="O17" s="1" t="s">
        <v>14</v>
      </c>
      <c r="P17" s="5">
        <v>42427</v>
      </c>
      <c r="Q17" s="5">
        <v>42404</v>
      </c>
      <c r="R17" s="5">
        <v>42408</v>
      </c>
      <c r="S17" s="5">
        <v>42408</v>
      </c>
      <c r="T17" s="5">
        <v>42411</v>
      </c>
      <c r="U17" s="1" t="s">
        <v>173</v>
      </c>
      <c r="V17" s="4">
        <v>1</v>
      </c>
      <c r="W17" s="6">
        <v>750</v>
      </c>
      <c r="X17" s="1" t="s">
        <v>109</v>
      </c>
      <c r="Y17" s="4">
        <v>3</v>
      </c>
      <c r="Z17" s="6">
        <v>250</v>
      </c>
      <c r="AA17" s="1" t="s">
        <v>186</v>
      </c>
      <c r="AB17" s="6">
        <v>22.5</v>
      </c>
      <c r="AC17" s="1" t="s">
        <v>57</v>
      </c>
      <c r="AD17" s="1" t="s">
        <v>158</v>
      </c>
      <c r="AE17" s="1" t="s">
        <v>76</v>
      </c>
      <c r="AF17" s="1" t="s">
        <v>111</v>
      </c>
      <c r="AG17" s="6">
        <v>750</v>
      </c>
      <c r="AH17" s="6">
        <v>250</v>
      </c>
      <c r="AI17" s="1" t="s">
        <v>154</v>
      </c>
      <c r="AJ17" s="1"/>
      <c r="AK17" s="1"/>
      <c r="AL17" s="1" t="s">
        <v>154</v>
      </c>
      <c r="AM17" s="1" t="s">
        <v>37</v>
      </c>
      <c r="AN17" s="1" t="s">
        <v>59</v>
      </c>
      <c r="AO17" s="1" t="s">
        <v>1</v>
      </c>
      <c r="AP17" s="1"/>
      <c r="AQ17" s="1"/>
      <c r="AR17" s="2"/>
      <c r="AS17" s="7">
        <v>42412.48164493852</v>
      </c>
      <c r="AT17" s="5">
        <v>42413</v>
      </c>
      <c r="AU17" s="5">
        <v>42438</v>
      </c>
      <c r="AV17" s="1" t="s">
        <v>189</v>
      </c>
    </row>
    <row r="18" spans="1:48" ht="45" customHeight="1">
      <c r="A18" s="4">
        <v>13</v>
      </c>
      <c r="B18" s="2" t="str">
        <f>HYPERLINK("https://my.zakupki.prom.ua/remote/dispatcher/state_purchase_view/54661","UA-2016-02-03-000280-b")</f>
        <v>UA-2016-02-03-000280-b</v>
      </c>
      <c r="C18" s="2" t="s">
        <v>109</v>
      </c>
      <c r="D18" s="1" t="s">
        <v>86</v>
      </c>
      <c r="E18" s="1" t="s">
        <v>87</v>
      </c>
      <c r="F18" s="1" t="s">
        <v>48</v>
      </c>
      <c r="G18" s="1" t="s">
        <v>88</v>
      </c>
      <c r="H18" s="1" t="s">
        <v>111</v>
      </c>
      <c r="I18" s="1" t="s">
        <v>107</v>
      </c>
      <c r="J18" s="1" t="s">
        <v>17</v>
      </c>
      <c r="K18" s="1" t="s">
        <v>113</v>
      </c>
      <c r="L18" s="1" t="s">
        <v>78</v>
      </c>
      <c r="M18" s="1" t="s">
        <v>30</v>
      </c>
      <c r="N18" s="1" t="s">
        <v>14</v>
      </c>
      <c r="O18" s="1" t="s">
        <v>14</v>
      </c>
      <c r="P18" s="5">
        <v>42427</v>
      </c>
      <c r="Q18" s="5">
        <v>42403</v>
      </c>
      <c r="R18" s="5">
        <v>42412</v>
      </c>
      <c r="S18" s="5">
        <v>42412</v>
      </c>
      <c r="T18" s="5">
        <v>42416</v>
      </c>
      <c r="U18" s="1" t="s">
        <v>173</v>
      </c>
      <c r="V18" s="4">
        <v>6</v>
      </c>
      <c r="W18" s="6">
        <v>1000</v>
      </c>
      <c r="X18" s="1" t="s">
        <v>109</v>
      </c>
      <c r="Y18" s="4">
        <v>1</v>
      </c>
      <c r="Z18" s="6">
        <v>1000</v>
      </c>
      <c r="AA18" s="1" t="s">
        <v>186</v>
      </c>
      <c r="AB18" s="6">
        <v>30</v>
      </c>
      <c r="AC18" s="1" t="s">
        <v>57</v>
      </c>
      <c r="AD18" s="1" t="s">
        <v>111</v>
      </c>
      <c r="AE18" s="1" t="s">
        <v>76</v>
      </c>
      <c r="AF18" s="1" t="s">
        <v>111</v>
      </c>
      <c r="AG18" s="6">
        <v>172</v>
      </c>
      <c r="AH18" s="6">
        <v>172</v>
      </c>
      <c r="AI18" s="1" t="s">
        <v>170</v>
      </c>
      <c r="AJ18" s="6">
        <v>828</v>
      </c>
      <c r="AK18" s="6">
        <v>0.828</v>
      </c>
      <c r="AL18" s="1"/>
      <c r="AM18" s="1"/>
      <c r="AN18" s="1"/>
      <c r="AO18" s="1"/>
      <c r="AP18" s="1"/>
      <c r="AQ18" s="1"/>
      <c r="AR18" s="2" t="str">
        <f>HYPERLINK("https://auction.openprocurement.org/tenders/c48c07c41e224a4ab0a6ef7f2f8adbd8")</f>
        <v>https://auction.openprocurement.org/tenders/c48c07c41e224a4ab0a6ef7f2f8adbd8</v>
      </c>
      <c r="AS18" s="1"/>
      <c r="AT18" s="1"/>
      <c r="AU18" s="1"/>
      <c r="AV18" s="1" t="s">
        <v>190</v>
      </c>
    </row>
    <row r="19" spans="1:48" ht="15">
      <c r="A19" s="4">
        <v>14</v>
      </c>
      <c r="B19" s="2" t="str">
        <f>HYPERLINK("https://my.zakupki.prom.ua/remote/dispatcher/state_purchase_view/3925260","UA-2017-09-01-000850-c")</f>
        <v>UA-2017-09-01-000850-c</v>
      </c>
      <c r="C19" s="2" t="s">
        <v>109</v>
      </c>
      <c r="D19" s="1" t="s">
        <v>102</v>
      </c>
      <c r="E19" s="1" t="s">
        <v>102</v>
      </c>
      <c r="F19" s="1" t="s">
        <v>32</v>
      </c>
      <c r="G19" s="1" t="s">
        <v>88</v>
      </c>
      <c r="H19" s="1" t="s">
        <v>158</v>
      </c>
      <c r="I19" s="1" t="s">
        <v>107</v>
      </c>
      <c r="J19" s="1" t="s">
        <v>17</v>
      </c>
      <c r="K19" s="1" t="s">
        <v>113</v>
      </c>
      <c r="L19" s="1" t="s">
        <v>101</v>
      </c>
      <c r="M19" s="1" t="s">
        <v>24</v>
      </c>
      <c r="N19" s="1" t="s">
        <v>14</v>
      </c>
      <c r="O19" s="1" t="s">
        <v>14</v>
      </c>
      <c r="P19" s="5">
        <v>42979</v>
      </c>
      <c r="Q19" s="5">
        <v>42979</v>
      </c>
      <c r="R19" s="5">
        <v>42982</v>
      </c>
      <c r="S19" s="5">
        <v>42982</v>
      </c>
      <c r="T19" s="5">
        <v>42984</v>
      </c>
      <c r="U19" s="7">
        <v>42985.660162037035</v>
      </c>
      <c r="V19" s="4">
        <v>3</v>
      </c>
      <c r="W19" s="6">
        <v>11000</v>
      </c>
      <c r="X19" s="1" t="s">
        <v>109</v>
      </c>
      <c r="Y19" s="4">
        <v>1</v>
      </c>
      <c r="Z19" s="6">
        <v>11000</v>
      </c>
      <c r="AA19" s="1" t="s">
        <v>192</v>
      </c>
      <c r="AB19" s="6">
        <v>55</v>
      </c>
      <c r="AC19" s="1" t="s">
        <v>57</v>
      </c>
      <c r="AD19" s="1" t="s">
        <v>158</v>
      </c>
      <c r="AE19" s="1" t="s">
        <v>76</v>
      </c>
      <c r="AF19" s="1" t="s">
        <v>111</v>
      </c>
      <c r="AG19" s="6">
        <v>10240</v>
      </c>
      <c r="AH19" s="6">
        <v>10240</v>
      </c>
      <c r="AI19" s="1" t="s">
        <v>165</v>
      </c>
      <c r="AJ19" s="6">
        <v>760</v>
      </c>
      <c r="AK19" s="6">
        <v>0.06909090909090909</v>
      </c>
      <c r="AL19" s="1" t="s">
        <v>165</v>
      </c>
      <c r="AM19" s="1" t="s">
        <v>26</v>
      </c>
      <c r="AN19" s="1" t="s">
        <v>55</v>
      </c>
      <c r="AO19" s="1" t="s">
        <v>2</v>
      </c>
      <c r="AP19" s="6">
        <v>760</v>
      </c>
      <c r="AQ19" s="6">
        <v>0.06909090909090909</v>
      </c>
      <c r="AR19" s="2" t="str">
        <f>HYPERLINK("https://auction.openprocurement.org/tenders/399c946a7c3d455faa4db2101d4d7fb1")</f>
        <v>https://auction.openprocurement.org/tenders/399c946a7c3d455faa4db2101d4d7fb1</v>
      </c>
      <c r="AS19" s="7">
        <v>42990.633641503875</v>
      </c>
      <c r="AT19" s="5">
        <v>42992</v>
      </c>
      <c r="AU19" s="5">
        <v>43012</v>
      </c>
      <c r="AV19" s="1" t="s">
        <v>176</v>
      </c>
    </row>
    <row r="20" spans="1:48" ht="15">
      <c r="A20" s="4">
        <v>15</v>
      </c>
      <c r="B20" s="2" t="str">
        <f>HYPERLINK("https://my.zakupki.prom.ua/remote/dispatcher/state_purchase_view/7295679","UA-2018-06-01-000250-a")</f>
        <v>UA-2018-06-01-000250-a</v>
      </c>
      <c r="C20" s="2" t="s">
        <v>109</v>
      </c>
      <c r="D20" s="1" t="s">
        <v>121</v>
      </c>
      <c r="E20" s="1" t="s">
        <v>121</v>
      </c>
      <c r="F20" s="1" t="s">
        <v>31</v>
      </c>
      <c r="G20" s="1" t="s">
        <v>88</v>
      </c>
      <c r="H20" s="1" t="s">
        <v>158</v>
      </c>
      <c r="I20" s="1" t="s">
        <v>107</v>
      </c>
      <c r="J20" s="1" t="s">
        <v>17</v>
      </c>
      <c r="K20" s="1" t="s">
        <v>113</v>
      </c>
      <c r="L20" s="1" t="s">
        <v>101</v>
      </c>
      <c r="M20" s="1" t="s">
        <v>14</v>
      </c>
      <c r="N20" s="1" t="s">
        <v>14</v>
      </c>
      <c r="O20" s="1" t="s">
        <v>14</v>
      </c>
      <c r="P20" s="5">
        <v>43252</v>
      </c>
      <c r="Q20" s="5">
        <v>43252</v>
      </c>
      <c r="R20" s="5">
        <v>43255</v>
      </c>
      <c r="S20" s="5">
        <v>43255</v>
      </c>
      <c r="T20" s="5">
        <v>43256</v>
      </c>
      <c r="U20" s="1" t="s">
        <v>173</v>
      </c>
      <c r="V20" s="4">
        <v>0</v>
      </c>
      <c r="W20" s="6">
        <v>3808</v>
      </c>
      <c r="X20" s="1" t="s">
        <v>109</v>
      </c>
      <c r="Y20" s="4">
        <v>45</v>
      </c>
      <c r="Z20" s="6">
        <v>84.62</v>
      </c>
      <c r="AA20" s="1" t="s">
        <v>191</v>
      </c>
      <c r="AB20" s="6">
        <v>3.81</v>
      </c>
      <c r="AC20" s="1" t="s">
        <v>57</v>
      </c>
      <c r="AD20" s="1" t="s">
        <v>158</v>
      </c>
      <c r="AE20" s="1" t="s">
        <v>76</v>
      </c>
      <c r="AF20" s="1" t="s">
        <v>111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2"/>
      <c r="AS20" s="1"/>
      <c r="AT20" s="1"/>
      <c r="AU20" s="1"/>
      <c r="AV20" s="1" t="s">
        <v>178</v>
      </c>
    </row>
    <row r="21" spans="1:48" ht="15">
      <c r="A21" s="4">
        <v>16</v>
      </c>
      <c r="B21" s="2" t="str">
        <f>HYPERLINK("https://my.zakupki.prom.ua/remote/dispatcher/state_purchase_view/23378855","UA-2021-01-28-005194-b")</f>
        <v>UA-2021-01-28-005194-b</v>
      </c>
      <c r="C21" s="2" t="s">
        <v>109</v>
      </c>
      <c r="D21" s="1" t="s">
        <v>140</v>
      </c>
      <c r="E21" s="1" t="s">
        <v>93</v>
      </c>
      <c r="F21" s="1" t="s">
        <v>20</v>
      </c>
      <c r="G21" s="1" t="s">
        <v>146</v>
      </c>
      <c r="H21" s="1" t="s">
        <v>158</v>
      </c>
      <c r="I21" s="1" t="s">
        <v>107</v>
      </c>
      <c r="J21" s="1" t="s">
        <v>17</v>
      </c>
      <c r="K21" s="1" t="s">
        <v>113</v>
      </c>
      <c r="L21" s="1" t="s">
        <v>113</v>
      </c>
      <c r="M21" s="1" t="s">
        <v>14</v>
      </c>
      <c r="N21" s="1" t="s">
        <v>14</v>
      </c>
      <c r="O21" s="1" t="s">
        <v>14</v>
      </c>
      <c r="P21" s="5">
        <v>44224</v>
      </c>
      <c r="Q21" s="5">
        <v>44224</v>
      </c>
      <c r="R21" s="5">
        <v>44230</v>
      </c>
      <c r="S21" s="5">
        <v>44231</v>
      </c>
      <c r="T21" s="5">
        <v>44236</v>
      </c>
      <c r="U21" s="1" t="s">
        <v>173</v>
      </c>
      <c r="V21" s="4">
        <v>0</v>
      </c>
      <c r="W21" s="6">
        <v>12327.94</v>
      </c>
      <c r="X21" s="1" t="s">
        <v>109</v>
      </c>
      <c r="Y21" s="4">
        <v>3595</v>
      </c>
      <c r="Z21" s="6">
        <v>3.43</v>
      </c>
      <c r="AA21" s="1" t="s">
        <v>180</v>
      </c>
      <c r="AB21" s="6">
        <v>61.64</v>
      </c>
      <c r="AC21" s="1" t="s">
        <v>57</v>
      </c>
      <c r="AD21" s="1" t="s">
        <v>111</v>
      </c>
      <c r="AE21" s="1" t="s">
        <v>76</v>
      </c>
      <c r="AF21" s="1" t="s">
        <v>111</v>
      </c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2"/>
      <c r="AS21" s="1"/>
      <c r="AT21" s="1"/>
      <c r="AU21" s="1"/>
      <c r="AV21" s="1" t="s">
        <v>178</v>
      </c>
    </row>
    <row r="22" spans="1:48" ht="15">
      <c r="A22" s="4">
        <v>17</v>
      </c>
      <c r="B22" s="2" t="str">
        <f>HYPERLINK("https://my.zakupki.prom.ua/remote/dispatcher/state_purchase_view/5542693","UA-2018-01-19-000877-b")</f>
        <v>UA-2018-01-19-000877-b</v>
      </c>
      <c r="C22" s="2" t="s">
        <v>109</v>
      </c>
      <c r="D22" s="1" t="s">
        <v>132</v>
      </c>
      <c r="E22" s="1" t="s">
        <v>132</v>
      </c>
      <c r="F22" s="1" t="s">
        <v>22</v>
      </c>
      <c r="G22" s="1" t="s">
        <v>125</v>
      </c>
      <c r="H22" s="1" t="s">
        <v>158</v>
      </c>
      <c r="I22" s="1" t="s">
        <v>107</v>
      </c>
      <c r="J22" s="1" t="s">
        <v>17</v>
      </c>
      <c r="K22" s="1" t="s">
        <v>113</v>
      </c>
      <c r="L22" s="1" t="s">
        <v>101</v>
      </c>
      <c r="M22" s="1" t="s">
        <v>14</v>
      </c>
      <c r="N22" s="1" t="s">
        <v>14</v>
      </c>
      <c r="O22" s="1" t="s">
        <v>14</v>
      </c>
      <c r="P22" s="5">
        <v>43119</v>
      </c>
      <c r="Q22" s="1"/>
      <c r="R22" s="1"/>
      <c r="S22" s="1"/>
      <c r="T22" s="1"/>
      <c r="U22" s="1" t="s">
        <v>172</v>
      </c>
      <c r="V22" s="4">
        <v>1</v>
      </c>
      <c r="W22" s="6">
        <v>11898</v>
      </c>
      <c r="X22" s="1" t="s">
        <v>109</v>
      </c>
      <c r="Y22" s="4">
        <v>5033</v>
      </c>
      <c r="Z22" s="6">
        <v>2.36</v>
      </c>
      <c r="AA22" s="1" t="s">
        <v>180</v>
      </c>
      <c r="AB22" s="1" t="s">
        <v>184</v>
      </c>
      <c r="AC22" s="1" t="s">
        <v>57</v>
      </c>
      <c r="AD22" s="1" t="s">
        <v>158</v>
      </c>
      <c r="AE22" s="1" t="s">
        <v>76</v>
      </c>
      <c r="AF22" s="1" t="s">
        <v>111</v>
      </c>
      <c r="AG22" s="6">
        <v>11898</v>
      </c>
      <c r="AH22" s="6">
        <v>2.3639976157361415</v>
      </c>
      <c r="AI22" s="1"/>
      <c r="AJ22" s="1"/>
      <c r="AK22" s="1"/>
      <c r="AL22" s="1" t="s">
        <v>120</v>
      </c>
      <c r="AM22" s="1" t="s">
        <v>41</v>
      </c>
      <c r="AN22" s="1"/>
      <c r="AO22" s="1" t="s">
        <v>19</v>
      </c>
      <c r="AP22" s="1"/>
      <c r="AQ22" s="1"/>
      <c r="AR22" s="2"/>
      <c r="AS22" s="1"/>
      <c r="AT22" s="5">
        <v>43136</v>
      </c>
      <c r="AU22" s="5">
        <v>43161</v>
      </c>
      <c r="AV22" s="1" t="s">
        <v>176</v>
      </c>
    </row>
    <row r="23" spans="1:48" ht="15">
      <c r="A23" s="4">
        <v>18</v>
      </c>
      <c r="B23" s="2" t="str">
        <f>HYPERLINK("https://my.zakupki.prom.ua/remote/dispatcher/state_purchase_view/9733254","UA-2019-01-11-000408-c")</f>
        <v>UA-2019-01-11-000408-c</v>
      </c>
      <c r="C23" s="2" t="s">
        <v>109</v>
      </c>
      <c r="D23" s="1" t="s">
        <v>187</v>
      </c>
      <c r="E23" s="1" t="s">
        <v>187</v>
      </c>
      <c r="F23" s="1" t="s">
        <v>23</v>
      </c>
      <c r="G23" s="1" t="s">
        <v>125</v>
      </c>
      <c r="H23" s="1" t="s">
        <v>158</v>
      </c>
      <c r="I23" s="1" t="s">
        <v>107</v>
      </c>
      <c r="J23" s="1" t="s">
        <v>17</v>
      </c>
      <c r="K23" s="1" t="s">
        <v>113</v>
      </c>
      <c r="L23" s="1" t="s">
        <v>113</v>
      </c>
      <c r="M23" s="1" t="s">
        <v>14</v>
      </c>
      <c r="N23" s="1" t="s">
        <v>14</v>
      </c>
      <c r="O23" s="1" t="s">
        <v>14</v>
      </c>
      <c r="P23" s="5">
        <v>43476</v>
      </c>
      <c r="Q23" s="1"/>
      <c r="R23" s="1"/>
      <c r="S23" s="1"/>
      <c r="T23" s="1"/>
      <c r="U23" s="1" t="s">
        <v>172</v>
      </c>
      <c r="V23" s="4">
        <v>1</v>
      </c>
      <c r="W23" s="6">
        <v>126611</v>
      </c>
      <c r="X23" s="1" t="s">
        <v>109</v>
      </c>
      <c r="Y23" s="4">
        <v>81</v>
      </c>
      <c r="Z23" s="6">
        <v>1563.1</v>
      </c>
      <c r="AA23" s="1" t="s">
        <v>174</v>
      </c>
      <c r="AB23" s="1" t="s">
        <v>184</v>
      </c>
      <c r="AC23" s="1" t="s">
        <v>57</v>
      </c>
      <c r="AD23" s="1" t="s">
        <v>158</v>
      </c>
      <c r="AE23" s="1" t="s">
        <v>76</v>
      </c>
      <c r="AF23" s="1" t="s">
        <v>111</v>
      </c>
      <c r="AG23" s="6">
        <v>126611</v>
      </c>
      <c r="AH23" s="6">
        <v>1563.0987654320988</v>
      </c>
      <c r="AI23" s="1"/>
      <c r="AJ23" s="1"/>
      <c r="AK23" s="1"/>
      <c r="AL23" s="1" t="s">
        <v>97</v>
      </c>
      <c r="AM23" s="1" t="s">
        <v>35</v>
      </c>
      <c r="AN23" s="1"/>
      <c r="AO23" s="1" t="s">
        <v>7</v>
      </c>
      <c r="AP23" s="1"/>
      <c r="AQ23" s="1"/>
      <c r="AR23" s="2"/>
      <c r="AS23" s="1"/>
      <c r="AT23" s="5">
        <v>43487</v>
      </c>
      <c r="AU23" s="5">
        <v>43512</v>
      </c>
      <c r="AV23" s="1" t="s">
        <v>176</v>
      </c>
    </row>
    <row r="24" spans="1:48" ht="15">
      <c r="A24" s="4">
        <v>19</v>
      </c>
      <c r="B24" s="2" t="str">
        <f>HYPERLINK("https://my.zakupki.prom.ua/remote/dispatcher/state_purchase_view/13396187","UA-2019-10-31-002101-b")</f>
        <v>UA-2019-10-31-002101-b</v>
      </c>
      <c r="C24" s="2" t="s">
        <v>109</v>
      </c>
      <c r="D24" s="1" t="s">
        <v>130</v>
      </c>
      <c r="E24" s="1" t="s">
        <v>130</v>
      </c>
      <c r="F24" s="1" t="s">
        <v>50</v>
      </c>
      <c r="G24" s="1" t="s">
        <v>88</v>
      </c>
      <c r="H24" s="1" t="s">
        <v>111</v>
      </c>
      <c r="I24" s="1" t="s">
        <v>107</v>
      </c>
      <c r="J24" s="1" t="s">
        <v>17</v>
      </c>
      <c r="K24" s="1" t="s">
        <v>113</v>
      </c>
      <c r="L24" s="1" t="s">
        <v>113</v>
      </c>
      <c r="M24" s="1" t="s">
        <v>14</v>
      </c>
      <c r="N24" s="1" t="s">
        <v>14</v>
      </c>
      <c r="O24" s="1" t="s">
        <v>14</v>
      </c>
      <c r="P24" s="5">
        <v>43769</v>
      </c>
      <c r="Q24" s="5">
        <v>43769</v>
      </c>
      <c r="R24" s="5">
        <v>43774</v>
      </c>
      <c r="S24" s="5">
        <v>43774</v>
      </c>
      <c r="T24" s="5">
        <v>43777</v>
      </c>
      <c r="U24" s="1" t="s">
        <v>173</v>
      </c>
      <c r="V24" s="4">
        <v>1</v>
      </c>
      <c r="W24" s="6">
        <v>6000</v>
      </c>
      <c r="X24" s="1" t="s">
        <v>109</v>
      </c>
      <c r="Y24" s="4">
        <v>1</v>
      </c>
      <c r="Z24" s="6">
        <v>6000</v>
      </c>
      <c r="AA24" s="1" t="s">
        <v>186</v>
      </c>
      <c r="AB24" s="6">
        <v>30</v>
      </c>
      <c r="AC24" s="1" t="s">
        <v>57</v>
      </c>
      <c r="AD24" s="1" t="s">
        <v>158</v>
      </c>
      <c r="AE24" s="1" t="s">
        <v>76</v>
      </c>
      <c r="AF24" s="1" t="s">
        <v>111</v>
      </c>
      <c r="AG24" s="6">
        <v>6000</v>
      </c>
      <c r="AH24" s="6">
        <v>6000</v>
      </c>
      <c r="AI24" s="1" t="s">
        <v>166</v>
      </c>
      <c r="AJ24" s="1"/>
      <c r="AK24" s="1"/>
      <c r="AL24" s="1" t="s">
        <v>166</v>
      </c>
      <c r="AM24" s="1" t="s">
        <v>27</v>
      </c>
      <c r="AN24" s="1" t="s">
        <v>61</v>
      </c>
      <c r="AO24" s="1" t="s">
        <v>6</v>
      </c>
      <c r="AP24" s="1"/>
      <c r="AQ24" s="1"/>
      <c r="AR24" s="2"/>
      <c r="AS24" s="7">
        <v>43780.404906792115</v>
      </c>
      <c r="AT24" s="5">
        <v>43782</v>
      </c>
      <c r="AU24" s="5">
        <v>43804</v>
      </c>
      <c r="AV24" s="1" t="s">
        <v>176</v>
      </c>
    </row>
    <row r="25" spans="1:48" ht="15">
      <c r="A25" s="4">
        <v>20</v>
      </c>
      <c r="B25" s="2" t="str">
        <f>HYPERLINK("https://my.zakupki.prom.ua/remote/dispatcher/state_purchase_view/3881114","UA-2017-08-28-000485-a")</f>
        <v>UA-2017-08-28-000485-a</v>
      </c>
      <c r="C25" s="2" t="s">
        <v>109</v>
      </c>
      <c r="D25" s="1" t="s">
        <v>99</v>
      </c>
      <c r="E25" s="1" t="s">
        <v>185</v>
      </c>
      <c r="F25" s="1" t="s">
        <v>31</v>
      </c>
      <c r="G25" s="1" t="s">
        <v>88</v>
      </c>
      <c r="H25" s="1" t="s">
        <v>158</v>
      </c>
      <c r="I25" s="1" t="s">
        <v>107</v>
      </c>
      <c r="J25" s="1" t="s">
        <v>17</v>
      </c>
      <c r="K25" s="1" t="s">
        <v>113</v>
      </c>
      <c r="L25" s="1" t="s">
        <v>101</v>
      </c>
      <c r="M25" s="1" t="s">
        <v>24</v>
      </c>
      <c r="N25" s="1" t="s">
        <v>14</v>
      </c>
      <c r="O25" s="1" t="s">
        <v>14</v>
      </c>
      <c r="P25" s="5">
        <v>42975</v>
      </c>
      <c r="Q25" s="5">
        <v>42975</v>
      </c>
      <c r="R25" s="5">
        <v>42978</v>
      </c>
      <c r="S25" s="5">
        <v>42978</v>
      </c>
      <c r="T25" s="5">
        <v>42980</v>
      </c>
      <c r="U25" s="7">
        <v>42982.596608796295</v>
      </c>
      <c r="V25" s="4">
        <v>2</v>
      </c>
      <c r="W25" s="6">
        <v>6065.74</v>
      </c>
      <c r="X25" s="1" t="s">
        <v>109</v>
      </c>
      <c r="Y25" s="1" t="s">
        <v>181</v>
      </c>
      <c r="Z25" s="1" t="s">
        <v>181</v>
      </c>
      <c r="AA25" s="1" t="s">
        <v>181</v>
      </c>
      <c r="AB25" s="6">
        <v>60.65</v>
      </c>
      <c r="AC25" s="1" t="s">
        <v>57</v>
      </c>
      <c r="AD25" s="1" t="s">
        <v>158</v>
      </c>
      <c r="AE25" s="1" t="s">
        <v>76</v>
      </c>
      <c r="AF25" s="1" t="s">
        <v>111</v>
      </c>
      <c r="AG25" s="6">
        <v>5854</v>
      </c>
      <c r="AH25" s="1" t="s">
        <v>181</v>
      </c>
      <c r="AI25" s="1" t="s">
        <v>167</v>
      </c>
      <c r="AJ25" s="6">
        <v>211.73999999999978</v>
      </c>
      <c r="AK25" s="6">
        <v>0.03490752983147972</v>
      </c>
      <c r="AL25" s="1" t="s">
        <v>167</v>
      </c>
      <c r="AM25" s="1" t="s">
        <v>33</v>
      </c>
      <c r="AN25" s="1" t="s">
        <v>63</v>
      </c>
      <c r="AO25" s="1" t="s">
        <v>9</v>
      </c>
      <c r="AP25" s="6">
        <v>211.73999999999978</v>
      </c>
      <c r="AQ25" s="6">
        <v>0.03490752983147972</v>
      </c>
      <c r="AR25" s="2" t="str">
        <f>HYPERLINK("https://auction.openprocurement.org/tenders/91d35246825d440ca06d767024d8ed0b")</f>
        <v>https://auction.openprocurement.org/tenders/91d35246825d440ca06d767024d8ed0b</v>
      </c>
      <c r="AS25" s="7">
        <v>42982.72076353942</v>
      </c>
      <c r="AT25" s="5">
        <v>42984</v>
      </c>
      <c r="AU25" s="5">
        <v>43008</v>
      </c>
      <c r="AV25" s="1" t="s">
        <v>176</v>
      </c>
    </row>
    <row r="26" spans="1:48" ht="15">
      <c r="A26" s="4">
        <v>21</v>
      </c>
      <c r="B26" s="2" t="str">
        <f>HYPERLINK("https://my.zakupki.prom.ua/remote/dispatcher/state_purchase_view/24515708","UA-2021-03-02-004098-a")</f>
        <v>UA-2021-03-02-004098-a</v>
      </c>
      <c r="C26" s="2" t="s">
        <v>109</v>
      </c>
      <c r="D26" s="1" t="s">
        <v>124</v>
      </c>
      <c r="E26" s="1" t="s">
        <v>124</v>
      </c>
      <c r="F26" s="1" t="s">
        <v>23</v>
      </c>
      <c r="G26" s="1" t="s">
        <v>126</v>
      </c>
      <c r="H26" s="1" t="s">
        <v>158</v>
      </c>
      <c r="I26" s="1" t="s">
        <v>107</v>
      </c>
      <c r="J26" s="1" t="s">
        <v>17</v>
      </c>
      <c r="K26" s="1" t="s">
        <v>113</v>
      </c>
      <c r="L26" s="1" t="s">
        <v>113</v>
      </c>
      <c r="M26" s="1" t="s">
        <v>14</v>
      </c>
      <c r="N26" s="1" t="s">
        <v>14</v>
      </c>
      <c r="O26" s="1" t="s">
        <v>14</v>
      </c>
      <c r="P26" s="5">
        <v>44257</v>
      </c>
      <c r="Q26" s="1"/>
      <c r="R26" s="1"/>
      <c r="S26" s="1"/>
      <c r="T26" s="1"/>
      <c r="U26" s="1" t="s">
        <v>172</v>
      </c>
      <c r="V26" s="4">
        <v>1</v>
      </c>
      <c r="W26" s="6">
        <v>104969</v>
      </c>
      <c r="X26" s="1" t="s">
        <v>109</v>
      </c>
      <c r="Y26" s="4">
        <v>58</v>
      </c>
      <c r="Z26" s="6">
        <v>1809.81</v>
      </c>
      <c r="AA26" s="1" t="s">
        <v>174</v>
      </c>
      <c r="AB26" s="1" t="s">
        <v>184</v>
      </c>
      <c r="AC26" s="1" t="s">
        <v>57</v>
      </c>
      <c r="AD26" s="1" t="s">
        <v>111</v>
      </c>
      <c r="AE26" s="1" t="s">
        <v>76</v>
      </c>
      <c r="AF26" s="1" t="s">
        <v>111</v>
      </c>
      <c r="AG26" s="6">
        <v>104969</v>
      </c>
      <c r="AH26" s="6">
        <v>1809.8103448275863</v>
      </c>
      <c r="AI26" s="1"/>
      <c r="AJ26" s="1"/>
      <c r="AK26" s="1"/>
      <c r="AL26" s="1" t="s">
        <v>97</v>
      </c>
      <c r="AM26" s="1" t="s">
        <v>35</v>
      </c>
      <c r="AN26" s="1"/>
      <c r="AO26" s="1" t="s">
        <v>4</v>
      </c>
      <c r="AP26" s="1"/>
      <c r="AQ26" s="1"/>
      <c r="AR26" s="2"/>
      <c r="AS26" s="1"/>
      <c r="AT26" s="5">
        <v>44273</v>
      </c>
      <c r="AU26" s="5">
        <v>44288</v>
      </c>
      <c r="AV26" s="1" t="s">
        <v>176</v>
      </c>
    </row>
    <row r="27" spans="1:48" ht="15">
      <c r="A27" s="4">
        <v>22</v>
      </c>
      <c r="B27" s="2" t="str">
        <f>HYPERLINK("https://my.zakupki.prom.ua/remote/dispatcher/state_purchase_view/23532564","UA-2021-02-02-005441-a")</f>
        <v>UA-2021-02-02-005441-a</v>
      </c>
      <c r="C27" s="2" t="s">
        <v>109</v>
      </c>
      <c r="D27" s="1" t="s">
        <v>138</v>
      </c>
      <c r="E27" s="1" t="s">
        <v>138</v>
      </c>
      <c r="F27" s="1" t="s">
        <v>20</v>
      </c>
      <c r="G27" s="1" t="s">
        <v>146</v>
      </c>
      <c r="H27" s="1" t="s">
        <v>158</v>
      </c>
      <c r="I27" s="1" t="s">
        <v>107</v>
      </c>
      <c r="J27" s="1" t="s">
        <v>17</v>
      </c>
      <c r="K27" s="1" t="s">
        <v>113</v>
      </c>
      <c r="L27" s="1" t="s">
        <v>113</v>
      </c>
      <c r="M27" s="1" t="s">
        <v>14</v>
      </c>
      <c r="N27" s="1" t="s">
        <v>14</v>
      </c>
      <c r="O27" s="1" t="s">
        <v>14</v>
      </c>
      <c r="P27" s="5">
        <v>44229</v>
      </c>
      <c r="Q27" s="5">
        <v>44229</v>
      </c>
      <c r="R27" s="5">
        <v>44235</v>
      </c>
      <c r="S27" s="5">
        <v>44235</v>
      </c>
      <c r="T27" s="5">
        <v>44238</v>
      </c>
      <c r="U27" s="1" t="s">
        <v>173</v>
      </c>
      <c r="V27" s="4">
        <v>0</v>
      </c>
      <c r="W27" s="6">
        <v>104969</v>
      </c>
      <c r="X27" s="1" t="s">
        <v>109</v>
      </c>
      <c r="Y27" s="4">
        <v>59</v>
      </c>
      <c r="Z27" s="6">
        <v>1779.14</v>
      </c>
      <c r="AA27" s="1" t="s">
        <v>174</v>
      </c>
      <c r="AB27" s="6">
        <v>524.85</v>
      </c>
      <c r="AC27" s="1" t="s">
        <v>57</v>
      </c>
      <c r="AD27" s="1" t="s">
        <v>111</v>
      </c>
      <c r="AE27" s="1" t="s">
        <v>76</v>
      </c>
      <c r="AF27" s="1" t="s">
        <v>111</v>
      </c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2"/>
      <c r="AS27" s="1"/>
      <c r="AT27" s="1"/>
      <c r="AU27" s="1"/>
      <c r="AV27" s="1" t="s">
        <v>178</v>
      </c>
    </row>
    <row r="28" spans="1:48" ht="15">
      <c r="A28" s="4">
        <v>23</v>
      </c>
      <c r="B28" s="2" t="str">
        <f>HYPERLINK("https://my.zakupki.prom.ua/remote/dispatcher/state_purchase_view/7888410","UA-2018-08-03-000210-b")</f>
        <v>UA-2018-08-03-000210-b</v>
      </c>
      <c r="C28" s="2" t="s">
        <v>109</v>
      </c>
      <c r="D28" s="1" t="s">
        <v>128</v>
      </c>
      <c r="E28" s="1" t="s">
        <v>128</v>
      </c>
      <c r="F28" s="1" t="s">
        <v>45</v>
      </c>
      <c r="G28" s="1" t="s">
        <v>88</v>
      </c>
      <c r="H28" s="1" t="s">
        <v>111</v>
      </c>
      <c r="I28" s="1" t="s">
        <v>107</v>
      </c>
      <c r="J28" s="1" t="s">
        <v>17</v>
      </c>
      <c r="K28" s="1" t="s">
        <v>113</v>
      </c>
      <c r="L28" s="1" t="s">
        <v>101</v>
      </c>
      <c r="M28" s="1" t="s">
        <v>14</v>
      </c>
      <c r="N28" s="1" t="s">
        <v>14</v>
      </c>
      <c r="O28" s="1" t="s">
        <v>14</v>
      </c>
      <c r="P28" s="5">
        <v>43315</v>
      </c>
      <c r="Q28" s="5">
        <v>43315</v>
      </c>
      <c r="R28" s="5">
        <v>43319</v>
      </c>
      <c r="S28" s="5">
        <v>43319</v>
      </c>
      <c r="T28" s="5">
        <v>43321</v>
      </c>
      <c r="U28" s="1" t="s">
        <v>173</v>
      </c>
      <c r="V28" s="4">
        <v>1</v>
      </c>
      <c r="W28" s="6">
        <v>13500</v>
      </c>
      <c r="X28" s="1" t="s">
        <v>109</v>
      </c>
      <c r="Y28" s="4">
        <v>1</v>
      </c>
      <c r="Z28" s="6">
        <v>13500</v>
      </c>
      <c r="AA28" s="1" t="s">
        <v>186</v>
      </c>
      <c r="AB28" s="6">
        <v>67.5</v>
      </c>
      <c r="AC28" s="1" t="s">
        <v>57</v>
      </c>
      <c r="AD28" s="1" t="s">
        <v>158</v>
      </c>
      <c r="AE28" s="1" t="s">
        <v>76</v>
      </c>
      <c r="AF28" s="1" t="s">
        <v>111</v>
      </c>
      <c r="AG28" s="6">
        <v>13500</v>
      </c>
      <c r="AH28" s="6">
        <v>13500</v>
      </c>
      <c r="AI28" s="1" t="s">
        <v>166</v>
      </c>
      <c r="AJ28" s="1"/>
      <c r="AK28" s="1"/>
      <c r="AL28" s="1" t="s">
        <v>166</v>
      </c>
      <c r="AM28" s="1" t="s">
        <v>27</v>
      </c>
      <c r="AN28" s="1" t="s">
        <v>61</v>
      </c>
      <c r="AO28" s="1" t="s">
        <v>6</v>
      </c>
      <c r="AP28" s="1"/>
      <c r="AQ28" s="1"/>
      <c r="AR28" s="2"/>
      <c r="AS28" s="7">
        <v>43321.62706305759</v>
      </c>
      <c r="AT28" s="5">
        <v>43325</v>
      </c>
      <c r="AU28" s="5">
        <v>43349</v>
      </c>
      <c r="AV28" s="1" t="s">
        <v>176</v>
      </c>
    </row>
    <row r="29" spans="1:48" ht="15">
      <c r="A29" s="4">
        <v>24</v>
      </c>
      <c r="B29" s="2" t="str">
        <f>HYPERLINK("https://my.zakupki.prom.ua/remote/dispatcher/state_purchase_view/25251043","UA-2021-03-26-005291-c")</f>
        <v>UA-2021-03-26-005291-c</v>
      </c>
      <c r="C29" s="2" t="s">
        <v>109</v>
      </c>
      <c r="D29" s="1" t="s">
        <v>84</v>
      </c>
      <c r="E29" s="1" t="s">
        <v>85</v>
      </c>
      <c r="F29" s="1" t="s">
        <v>25</v>
      </c>
      <c r="G29" s="1" t="s">
        <v>92</v>
      </c>
      <c r="H29" s="1" t="s">
        <v>158</v>
      </c>
      <c r="I29" s="1" t="s">
        <v>107</v>
      </c>
      <c r="J29" s="1" t="s">
        <v>17</v>
      </c>
      <c r="K29" s="1" t="s">
        <v>113</v>
      </c>
      <c r="L29" s="1" t="s">
        <v>113</v>
      </c>
      <c r="M29" s="1" t="s">
        <v>14</v>
      </c>
      <c r="N29" s="1" t="s">
        <v>14</v>
      </c>
      <c r="O29" s="1" t="s">
        <v>14</v>
      </c>
      <c r="P29" s="5">
        <v>44281</v>
      </c>
      <c r="Q29" s="1"/>
      <c r="R29" s="1"/>
      <c r="S29" s="1"/>
      <c r="T29" s="1"/>
      <c r="U29" s="1" t="s">
        <v>172</v>
      </c>
      <c r="V29" s="4">
        <v>1</v>
      </c>
      <c r="W29" s="6">
        <v>18090</v>
      </c>
      <c r="X29" s="1" t="s">
        <v>109</v>
      </c>
      <c r="Y29" s="4">
        <v>63</v>
      </c>
      <c r="Z29" s="6">
        <v>287.14</v>
      </c>
      <c r="AA29" s="1" t="s">
        <v>192</v>
      </c>
      <c r="AB29" s="1" t="s">
        <v>184</v>
      </c>
      <c r="AC29" s="1" t="s">
        <v>57</v>
      </c>
      <c r="AD29" s="1" t="s">
        <v>111</v>
      </c>
      <c r="AE29" s="1" t="s">
        <v>76</v>
      </c>
      <c r="AF29" s="1" t="s">
        <v>111</v>
      </c>
      <c r="AG29" s="6">
        <v>18090</v>
      </c>
      <c r="AH29" s="6">
        <v>287.14285714285717</v>
      </c>
      <c r="AI29" s="1" t="s">
        <v>69</v>
      </c>
      <c r="AJ29" s="1"/>
      <c r="AK29" s="1"/>
      <c r="AL29" s="1" t="s">
        <v>69</v>
      </c>
      <c r="AM29" s="1" t="s">
        <v>28</v>
      </c>
      <c r="AN29" s="1"/>
      <c r="AO29" s="1" t="s">
        <v>13</v>
      </c>
      <c r="AP29" s="1"/>
      <c r="AQ29" s="1"/>
      <c r="AR29" s="2"/>
      <c r="AS29" s="1"/>
      <c r="AT29" s="1"/>
      <c r="AU29" s="1"/>
      <c r="AV29" s="1" t="s">
        <v>176</v>
      </c>
    </row>
    <row r="30" spans="1:48" ht="15">
      <c r="A30" s="4">
        <v>25</v>
      </c>
      <c r="B30" s="2" t="str">
        <f>HYPERLINK("https://my.zakupki.prom.ua/remote/dispatcher/state_purchase_view/30702232","UA-2021-10-12-002262-b")</f>
        <v>UA-2021-10-12-002262-b</v>
      </c>
      <c r="C30" s="2" t="s">
        <v>109</v>
      </c>
      <c r="D30" s="1" t="s">
        <v>123</v>
      </c>
      <c r="E30" s="1" t="s">
        <v>122</v>
      </c>
      <c r="F30" s="1" t="s">
        <v>23</v>
      </c>
      <c r="G30" s="1" t="s">
        <v>126</v>
      </c>
      <c r="H30" s="1" t="s">
        <v>158</v>
      </c>
      <c r="I30" s="1" t="s">
        <v>107</v>
      </c>
      <c r="J30" s="1" t="s">
        <v>17</v>
      </c>
      <c r="K30" s="1" t="s">
        <v>113</v>
      </c>
      <c r="L30" s="1" t="s">
        <v>113</v>
      </c>
      <c r="M30" s="1" t="s">
        <v>14</v>
      </c>
      <c r="N30" s="1" t="s">
        <v>14</v>
      </c>
      <c r="O30" s="1" t="s">
        <v>14</v>
      </c>
      <c r="P30" s="5">
        <v>44481</v>
      </c>
      <c r="Q30" s="1"/>
      <c r="R30" s="1"/>
      <c r="S30" s="1"/>
      <c r="T30" s="1"/>
      <c r="U30" s="1" t="s">
        <v>172</v>
      </c>
      <c r="V30" s="4">
        <v>1</v>
      </c>
      <c r="W30" s="6">
        <v>22463.41</v>
      </c>
      <c r="X30" s="1" t="s">
        <v>109</v>
      </c>
      <c r="Y30" s="4">
        <v>15</v>
      </c>
      <c r="Z30" s="6">
        <v>1497.56</v>
      </c>
      <c r="AA30" s="1" t="s">
        <v>174</v>
      </c>
      <c r="AB30" s="1" t="s">
        <v>184</v>
      </c>
      <c r="AC30" s="1" t="s">
        <v>57</v>
      </c>
      <c r="AD30" s="1" t="s">
        <v>111</v>
      </c>
      <c r="AE30" s="1" t="s">
        <v>76</v>
      </c>
      <c r="AF30" s="1" t="s">
        <v>111</v>
      </c>
      <c r="AG30" s="6">
        <v>22463.41</v>
      </c>
      <c r="AH30" s="6">
        <v>1497.5606666666667</v>
      </c>
      <c r="AI30" s="1" t="s">
        <v>96</v>
      </c>
      <c r="AJ30" s="1"/>
      <c r="AK30" s="1"/>
      <c r="AL30" s="1" t="s">
        <v>96</v>
      </c>
      <c r="AM30" s="1" t="s">
        <v>38</v>
      </c>
      <c r="AN30" s="1"/>
      <c r="AO30" s="1" t="s">
        <v>5</v>
      </c>
      <c r="AP30" s="1"/>
      <c r="AQ30" s="1"/>
      <c r="AR30" s="2"/>
      <c r="AS30" s="1"/>
      <c r="AT30" s="1"/>
      <c r="AU30" s="1"/>
      <c r="AV30" s="1" t="s">
        <v>190</v>
      </c>
    </row>
    <row r="31" spans="1:48" ht="15">
      <c r="A31" s="4">
        <v>26</v>
      </c>
      <c r="B31" s="2" t="str">
        <f>HYPERLINK("https://my.zakupki.prom.ua/remote/dispatcher/state_purchase_view/25242075","UA-2021-03-25-008727-c")</f>
        <v>UA-2021-03-25-008727-c</v>
      </c>
      <c r="C31" s="2" t="s">
        <v>109</v>
      </c>
      <c r="D31" s="1" t="s">
        <v>84</v>
      </c>
      <c r="E31" s="1" t="s">
        <v>175</v>
      </c>
      <c r="F31" s="1" t="s">
        <v>25</v>
      </c>
      <c r="G31" s="1" t="s">
        <v>88</v>
      </c>
      <c r="H31" s="1" t="s">
        <v>158</v>
      </c>
      <c r="I31" s="1" t="s">
        <v>107</v>
      </c>
      <c r="J31" s="1" t="s">
        <v>17</v>
      </c>
      <c r="K31" s="1" t="s">
        <v>113</v>
      </c>
      <c r="L31" s="1" t="s">
        <v>113</v>
      </c>
      <c r="M31" s="1" t="s">
        <v>14</v>
      </c>
      <c r="N31" s="1" t="s">
        <v>14</v>
      </c>
      <c r="O31" s="1" t="s">
        <v>14</v>
      </c>
      <c r="P31" s="5">
        <v>44280</v>
      </c>
      <c r="Q31" s="5">
        <v>44280</v>
      </c>
      <c r="R31" s="5">
        <v>44286</v>
      </c>
      <c r="S31" s="5">
        <v>44288</v>
      </c>
      <c r="T31" s="5">
        <v>44293</v>
      </c>
      <c r="U31" s="1" t="s">
        <v>173</v>
      </c>
      <c r="V31" s="4">
        <v>0</v>
      </c>
      <c r="W31" s="6">
        <v>18090</v>
      </c>
      <c r="X31" s="1" t="s">
        <v>109</v>
      </c>
      <c r="Y31" s="4">
        <v>63</v>
      </c>
      <c r="Z31" s="6">
        <v>287.14</v>
      </c>
      <c r="AA31" s="1" t="s">
        <v>192</v>
      </c>
      <c r="AB31" s="6">
        <v>90.45</v>
      </c>
      <c r="AC31" s="1" t="s">
        <v>57</v>
      </c>
      <c r="AD31" s="1" t="s">
        <v>111</v>
      </c>
      <c r="AE31" s="1" t="s">
        <v>76</v>
      </c>
      <c r="AF31" s="1" t="s">
        <v>111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2"/>
      <c r="AS31" s="1"/>
      <c r="AT31" s="1"/>
      <c r="AU31" s="1"/>
      <c r="AV31" s="1" t="s">
        <v>190</v>
      </c>
    </row>
    <row r="32" spans="1:48" ht="15">
      <c r="A32" s="4">
        <v>27</v>
      </c>
      <c r="B32" s="2" t="str">
        <f>HYPERLINK("https://my.zakupki.prom.ua/remote/dispatcher/state_purchase_view/7334001","UA-2018-06-05-001724-a")</f>
        <v>UA-2018-06-05-001724-a</v>
      </c>
      <c r="C32" s="2" t="s">
        <v>109</v>
      </c>
      <c r="D32" s="1" t="s">
        <v>121</v>
      </c>
      <c r="E32" s="1" t="s">
        <v>121</v>
      </c>
      <c r="F32" s="1" t="s">
        <v>31</v>
      </c>
      <c r="G32" s="1" t="s">
        <v>88</v>
      </c>
      <c r="H32" s="1" t="s">
        <v>158</v>
      </c>
      <c r="I32" s="1" t="s">
        <v>107</v>
      </c>
      <c r="J32" s="1" t="s">
        <v>17</v>
      </c>
      <c r="K32" s="1" t="s">
        <v>113</v>
      </c>
      <c r="L32" s="1" t="s">
        <v>101</v>
      </c>
      <c r="M32" s="1" t="s">
        <v>14</v>
      </c>
      <c r="N32" s="1" t="s">
        <v>14</v>
      </c>
      <c r="O32" s="1" t="s">
        <v>14</v>
      </c>
      <c r="P32" s="5">
        <v>43256</v>
      </c>
      <c r="Q32" s="5">
        <v>43256</v>
      </c>
      <c r="R32" s="5">
        <v>43258</v>
      </c>
      <c r="S32" s="5">
        <v>43258</v>
      </c>
      <c r="T32" s="5">
        <v>43259</v>
      </c>
      <c r="U32" s="7">
        <v>43262.49606481481</v>
      </c>
      <c r="V32" s="4">
        <v>2</v>
      </c>
      <c r="W32" s="6">
        <v>3808</v>
      </c>
      <c r="X32" s="1" t="s">
        <v>109</v>
      </c>
      <c r="Y32" s="4">
        <v>45</v>
      </c>
      <c r="Z32" s="6">
        <v>84.62</v>
      </c>
      <c r="AA32" s="1" t="s">
        <v>191</v>
      </c>
      <c r="AB32" s="6">
        <v>3.81</v>
      </c>
      <c r="AC32" s="1" t="s">
        <v>57</v>
      </c>
      <c r="AD32" s="1" t="s">
        <v>158</v>
      </c>
      <c r="AE32" s="1" t="s">
        <v>76</v>
      </c>
      <c r="AF32" s="1" t="s">
        <v>111</v>
      </c>
      <c r="AG32" s="6">
        <v>3294.71</v>
      </c>
      <c r="AH32" s="6">
        <v>73.21577777777777</v>
      </c>
      <c r="AI32" s="1" t="s">
        <v>152</v>
      </c>
      <c r="AJ32" s="6">
        <v>513.29</v>
      </c>
      <c r="AK32" s="6">
        <v>0.1347925420168067</v>
      </c>
      <c r="AL32" s="1" t="s">
        <v>152</v>
      </c>
      <c r="AM32" s="1" t="s">
        <v>39</v>
      </c>
      <c r="AN32" s="1" t="s">
        <v>58</v>
      </c>
      <c r="AO32" s="1" t="s">
        <v>8</v>
      </c>
      <c r="AP32" s="6">
        <v>513.29</v>
      </c>
      <c r="AQ32" s="6">
        <v>0.1347925420168067</v>
      </c>
      <c r="AR32" s="2" t="str">
        <f>HYPERLINK("https://auction.openprocurement.org/tenders/869eec65434c42d5a44c72c133448ac7")</f>
        <v>https://auction.openprocurement.org/tenders/869eec65434c42d5a44c72c133448ac7</v>
      </c>
      <c r="AS32" s="7">
        <v>43263.53356061048</v>
      </c>
      <c r="AT32" s="5">
        <v>43265</v>
      </c>
      <c r="AU32" s="5">
        <v>43288</v>
      </c>
      <c r="AV32" s="1" t="s">
        <v>176</v>
      </c>
    </row>
    <row r="33" spans="1:48" ht="15">
      <c r="A33" s="4">
        <v>28</v>
      </c>
      <c r="B33" s="2" t="str">
        <f>HYPERLINK("https://my.zakupki.prom.ua/remote/dispatcher/state_purchase_view/13946492","UA-2019-12-09-003705-b")</f>
        <v>UA-2019-12-09-003705-b</v>
      </c>
      <c r="C33" s="2" t="s">
        <v>109</v>
      </c>
      <c r="D33" s="1" t="s">
        <v>177</v>
      </c>
      <c r="E33" s="1" t="s">
        <v>89</v>
      </c>
      <c r="F33" s="1" t="s">
        <v>20</v>
      </c>
      <c r="G33" s="1" t="s">
        <v>88</v>
      </c>
      <c r="H33" s="1" t="s">
        <v>111</v>
      </c>
      <c r="I33" s="1" t="s">
        <v>107</v>
      </c>
      <c r="J33" s="1" t="s">
        <v>17</v>
      </c>
      <c r="K33" s="1" t="s">
        <v>113</v>
      </c>
      <c r="L33" s="1" t="s">
        <v>113</v>
      </c>
      <c r="M33" s="1" t="s">
        <v>14</v>
      </c>
      <c r="N33" s="1" t="s">
        <v>14</v>
      </c>
      <c r="O33" s="1" t="s">
        <v>14</v>
      </c>
      <c r="P33" s="5">
        <v>43808</v>
      </c>
      <c r="Q33" s="5">
        <v>43808</v>
      </c>
      <c r="R33" s="5">
        <v>43811</v>
      </c>
      <c r="S33" s="5">
        <v>43811</v>
      </c>
      <c r="T33" s="5">
        <v>43818</v>
      </c>
      <c r="U33" s="1" t="s">
        <v>173</v>
      </c>
      <c r="V33" s="4">
        <v>0</v>
      </c>
      <c r="W33" s="6">
        <v>12000</v>
      </c>
      <c r="X33" s="1" t="s">
        <v>109</v>
      </c>
      <c r="Y33" s="4">
        <v>3920</v>
      </c>
      <c r="Z33" s="6">
        <v>3.06</v>
      </c>
      <c r="AA33" s="1" t="s">
        <v>180</v>
      </c>
      <c r="AB33" s="6">
        <v>60</v>
      </c>
      <c r="AC33" s="1" t="s">
        <v>57</v>
      </c>
      <c r="AD33" s="1" t="s">
        <v>158</v>
      </c>
      <c r="AE33" s="1" t="s">
        <v>76</v>
      </c>
      <c r="AF33" s="1" t="s">
        <v>111</v>
      </c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2"/>
      <c r="AS33" s="1"/>
      <c r="AT33" s="1"/>
      <c r="AU33" s="1"/>
      <c r="AV33" s="1" t="s">
        <v>178</v>
      </c>
    </row>
    <row r="34" spans="1:48" ht="15">
      <c r="A34" s="4">
        <v>29</v>
      </c>
      <c r="B34" s="2" t="str">
        <f>HYPERLINK("https://my.zakupki.prom.ua/remote/dispatcher/state_purchase_view/29073885","UA-2021-08-17-001673-a")</f>
        <v>UA-2021-08-17-001673-a</v>
      </c>
      <c r="C34" s="2" t="s">
        <v>109</v>
      </c>
      <c r="D34" s="1" t="s">
        <v>171</v>
      </c>
      <c r="E34" s="1" t="s">
        <v>171</v>
      </c>
      <c r="F34" s="1" t="s">
        <v>52</v>
      </c>
      <c r="G34" s="1" t="s">
        <v>92</v>
      </c>
      <c r="H34" s="1" t="s">
        <v>158</v>
      </c>
      <c r="I34" s="1" t="s">
        <v>107</v>
      </c>
      <c r="J34" s="1" t="s">
        <v>17</v>
      </c>
      <c r="K34" s="1" t="s">
        <v>113</v>
      </c>
      <c r="L34" s="1" t="s">
        <v>113</v>
      </c>
      <c r="M34" s="1" t="s">
        <v>14</v>
      </c>
      <c r="N34" s="1" t="s">
        <v>14</v>
      </c>
      <c r="O34" s="1" t="s">
        <v>14</v>
      </c>
      <c r="P34" s="5">
        <v>44425</v>
      </c>
      <c r="Q34" s="1"/>
      <c r="R34" s="1"/>
      <c r="S34" s="1"/>
      <c r="T34" s="1"/>
      <c r="U34" s="1" t="s">
        <v>172</v>
      </c>
      <c r="V34" s="4">
        <v>1</v>
      </c>
      <c r="W34" s="6">
        <v>20000</v>
      </c>
      <c r="X34" s="1" t="s">
        <v>109</v>
      </c>
      <c r="Y34" s="4">
        <v>1</v>
      </c>
      <c r="Z34" s="6">
        <v>20000</v>
      </c>
      <c r="AA34" s="1" t="s">
        <v>186</v>
      </c>
      <c r="AB34" s="1">
        <v>20000</v>
      </c>
      <c r="AC34" s="1" t="s">
        <v>57</v>
      </c>
      <c r="AD34" s="1" t="s">
        <v>111</v>
      </c>
      <c r="AE34" s="1" t="s">
        <v>76</v>
      </c>
      <c r="AF34" s="1" t="s">
        <v>111</v>
      </c>
      <c r="AG34" s="6">
        <v>20000</v>
      </c>
      <c r="AH34" s="6">
        <v>20000</v>
      </c>
      <c r="AI34" s="1" t="s">
        <v>68</v>
      </c>
      <c r="AJ34" s="1"/>
      <c r="AK34" s="1"/>
      <c r="AL34" s="1" t="s">
        <v>68</v>
      </c>
      <c r="AM34" s="1" t="s">
        <v>44</v>
      </c>
      <c r="AN34" s="1"/>
      <c r="AO34" s="1" t="s">
        <v>5</v>
      </c>
      <c r="AP34" s="1"/>
      <c r="AQ34" s="1"/>
      <c r="AR34" s="2"/>
      <c r="AS34" s="1"/>
      <c r="AT34" s="1"/>
      <c r="AU34" s="1"/>
      <c r="AV34" s="1" t="s">
        <v>176</v>
      </c>
    </row>
    <row r="35" spans="1:48" ht="15">
      <c r="A35" s="4">
        <v>30</v>
      </c>
      <c r="B35" s="2" t="str">
        <f>HYPERLINK("https://my.zakupki.prom.ua/remote/dispatcher/state_purchase_view/30625518","UA-2021-10-08-006247-b")</f>
        <v>UA-2021-10-08-006247-b</v>
      </c>
      <c r="C35" s="2" t="s">
        <v>109</v>
      </c>
      <c r="D35" s="1" t="s">
        <v>135</v>
      </c>
      <c r="E35" s="1" t="s">
        <v>134</v>
      </c>
      <c r="F35" s="1" t="s">
        <v>46</v>
      </c>
      <c r="G35" s="1" t="s">
        <v>92</v>
      </c>
      <c r="H35" s="1" t="s">
        <v>158</v>
      </c>
      <c r="I35" s="1" t="s">
        <v>107</v>
      </c>
      <c r="J35" s="1" t="s">
        <v>17</v>
      </c>
      <c r="K35" s="1" t="s">
        <v>113</v>
      </c>
      <c r="L35" s="1" t="s">
        <v>113</v>
      </c>
      <c r="M35" s="1" t="s">
        <v>14</v>
      </c>
      <c r="N35" s="1" t="s">
        <v>14</v>
      </c>
      <c r="O35" s="1" t="s">
        <v>14</v>
      </c>
      <c r="P35" s="5">
        <v>44477</v>
      </c>
      <c r="Q35" s="1"/>
      <c r="R35" s="1"/>
      <c r="S35" s="1"/>
      <c r="T35" s="1"/>
      <c r="U35" s="1" t="s">
        <v>172</v>
      </c>
      <c r="V35" s="4">
        <v>1</v>
      </c>
      <c r="W35" s="6">
        <v>12840</v>
      </c>
      <c r="X35" s="1" t="s">
        <v>109</v>
      </c>
      <c r="Y35" s="4">
        <v>1</v>
      </c>
      <c r="Z35" s="6">
        <v>12840</v>
      </c>
      <c r="AA35" s="1" t="s">
        <v>186</v>
      </c>
      <c r="AB35" s="1">
        <v>12840</v>
      </c>
      <c r="AC35" s="1" t="s">
        <v>57</v>
      </c>
      <c r="AD35" s="1" t="s">
        <v>111</v>
      </c>
      <c r="AE35" s="1" t="s">
        <v>76</v>
      </c>
      <c r="AF35" s="1" t="s">
        <v>111</v>
      </c>
      <c r="AG35" s="6">
        <v>12840</v>
      </c>
      <c r="AH35" s="6">
        <v>12840</v>
      </c>
      <c r="AI35" s="1" t="s">
        <v>77</v>
      </c>
      <c r="AJ35" s="1"/>
      <c r="AK35" s="1"/>
      <c r="AL35" s="1" t="s">
        <v>77</v>
      </c>
      <c r="AM35" s="1" t="s">
        <v>27</v>
      </c>
      <c r="AN35" s="1"/>
      <c r="AO35" s="1" t="s">
        <v>11</v>
      </c>
      <c r="AP35" s="1"/>
      <c r="AQ35" s="1"/>
      <c r="AR35" s="2"/>
      <c r="AS35" s="1"/>
      <c r="AT35" s="1"/>
      <c r="AU35" s="1"/>
      <c r="AV35" s="1" t="s">
        <v>176</v>
      </c>
    </row>
    <row r="36" ht="15">
      <c r="A36" s="1" t="s">
        <v>94</v>
      </c>
    </row>
  </sheetData>
  <sheetProtection/>
  <autoFilter ref="A5:AV35"/>
  <hyperlinks>
    <hyperlink ref="B6" r:id="rId1" display="https://my.zakupki.prom.ua/remote/dispatcher/state_purchase_view/5657960"/>
    <hyperlink ref="B7" r:id="rId2" display="https://my.zakupki.prom.ua/remote/dispatcher/state_purchase_view/5659437"/>
    <hyperlink ref="B8" r:id="rId3" display="https://my.zakupki.prom.ua/remote/dispatcher/state_purchase_view/9628896"/>
    <hyperlink ref="B9" r:id="rId4" display="https://my.zakupki.prom.ua/remote/dispatcher/state_purchase_view/76704"/>
    <hyperlink ref="B10" r:id="rId5" display="https://my.zakupki.prom.ua/remote/dispatcher/state_purchase_view/7386777"/>
    <hyperlink ref="B11" r:id="rId6" display="https://my.zakupki.prom.ua/remote/dispatcher/state_purchase_view/7701512"/>
    <hyperlink ref="B12" r:id="rId7" display="https://my.zakupki.prom.ua/remote/dispatcher/state_purchase_view/14215907"/>
    <hyperlink ref="B13" r:id="rId8" display="https://my.zakupki.prom.ua/remote/dispatcher/state_purchase_view/24240631"/>
    <hyperlink ref="B14" r:id="rId9" display="https://my.zakupki.prom.ua/remote/dispatcher/state_purchase_view/5562660"/>
    <hyperlink ref="B15" r:id="rId10" display="https://my.zakupki.prom.ua/remote/dispatcher/state_purchase_view/54664"/>
    <hyperlink ref="AR15" r:id="rId11" display="https://auction.openprocurement.org/tenders/cdf1f7d408d24a39a65d811ddf0aa82d"/>
    <hyperlink ref="B16" r:id="rId12" display="https://my.zakupki.prom.ua/remote/dispatcher/state_purchase_view/23379450"/>
    <hyperlink ref="B17" r:id="rId13" display="https://my.zakupki.prom.ua/remote/dispatcher/state_purchase_view/55158"/>
    <hyperlink ref="B18" r:id="rId14" display="https://my.zakupki.prom.ua/remote/dispatcher/state_purchase_view/54661"/>
    <hyperlink ref="AR18" r:id="rId15" display="https://auction.openprocurement.org/tenders/c48c07c41e224a4ab0a6ef7f2f8adbd8"/>
    <hyperlink ref="B19" r:id="rId16" display="https://my.zakupki.prom.ua/remote/dispatcher/state_purchase_view/3925260"/>
    <hyperlink ref="AR19" r:id="rId17" display="https://auction.openprocurement.org/tenders/399c946a7c3d455faa4db2101d4d7fb1"/>
    <hyperlink ref="B20" r:id="rId18" display="https://my.zakupki.prom.ua/remote/dispatcher/state_purchase_view/7295679"/>
    <hyperlink ref="B21" r:id="rId19" display="https://my.zakupki.prom.ua/remote/dispatcher/state_purchase_view/23378855"/>
    <hyperlink ref="B22" r:id="rId20" display="https://my.zakupki.prom.ua/remote/dispatcher/state_purchase_view/5542693"/>
    <hyperlink ref="B23" r:id="rId21" display="https://my.zakupki.prom.ua/remote/dispatcher/state_purchase_view/9733254"/>
    <hyperlink ref="B24" r:id="rId22" display="https://my.zakupki.prom.ua/remote/dispatcher/state_purchase_view/13396187"/>
    <hyperlink ref="B25" r:id="rId23" display="https://my.zakupki.prom.ua/remote/dispatcher/state_purchase_view/3881114"/>
    <hyperlink ref="AR25" r:id="rId24" display="https://auction.openprocurement.org/tenders/91d35246825d440ca06d767024d8ed0b"/>
    <hyperlink ref="B26" r:id="rId25" display="https://my.zakupki.prom.ua/remote/dispatcher/state_purchase_view/24515708"/>
    <hyperlink ref="B27" r:id="rId26" display="https://my.zakupki.prom.ua/remote/dispatcher/state_purchase_view/23532564"/>
    <hyperlink ref="B28" r:id="rId27" display="https://my.zakupki.prom.ua/remote/dispatcher/state_purchase_view/7888410"/>
    <hyperlink ref="B29" r:id="rId28" display="https://my.zakupki.prom.ua/remote/dispatcher/state_purchase_view/25251043"/>
    <hyperlink ref="B30" r:id="rId29" display="https://my.zakupki.prom.ua/remote/dispatcher/state_purchase_view/30702232"/>
    <hyperlink ref="B31" r:id="rId30" display="https://my.zakupki.prom.ua/remote/dispatcher/state_purchase_view/25242075"/>
    <hyperlink ref="B32" r:id="rId31" display="https://my.zakupki.prom.ua/remote/dispatcher/state_purchase_view/7334001"/>
    <hyperlink ref="AR32" r:id="rId32" display="https://auction.openprocurement.org/tenders/869eec65434c42d5a44c72c133448ac7"/>
    <hyperlink ref="B33" r:id="rId33" display="https://my.zakupki.prom.ua/remote/dispatcher/state_purchase_view/13946492"/>
    <hyperlink ref="B34" r:id="rId34" display="https://my.zakupki.prom.ua/remote/dispatcher/state_purchase_view/29073885"/>
    <hyperlink ref="B35" r:id="rId35" display="https://my.zakupki.prom.ua/remote/dispatcher/state_purchase_view/30625518"/>
  </hyperlinks>
  <printOptions/>
  <pageMargins left="0.75" right="0.75" top="1" bottom="1" header="0.5" footer="0.5"/>
  <pageSetup horizontalDpi="600" verticalDpi="600" orientation="portrait" paperSize="9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User</cp:lastModifiedBy>
  <dcterms:created xsi:type="dcterms:W3CDTF">2021-11-03T16:06:55Z</dcterms:created>
  <dcterms:modified xsi:type="dcterms:W3CDTF">2021-11-03T14:37:54Z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