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Компьютер 2\Desktop\ШКОЛА\НАБОРИ ДАННИХ СДЮСШОР 3\Звіти для висвітлення на сайті КПНЗ_СДЮСШОР №3_ДМР за 2020-2021 роки(реєстр закупівель та перелік договорів до 50тис.грн.)\"/>
    </mc:Choice>
  </mc:AlternateContent>
  <bookViews>
    <workbookView xWindow="0" yWindow="0" windowWidth="18384" windowHeight="6516"/>
  </bookViews>
  <sheets>
    <sheet name="Sheet" sheetId="1" r:id="rId1"/>
  </sheets>
  <definedNames>
    <definedName name="_xlnm._FilterDatabase" localSheetId="0" hidden="1">Sheet!$A$5:$AN$70</definedName>
  </definedNames>
  <calcPr calcId="162913"/>
</workbook>
</file>

<file path=xl/calcChain.xml><?xml version="1.0" encoding="utf-8"?>
<calcChain xmlns="http://schemas.openxmlformats.org/spreadsheetml/2006/main">
  <c r="B70" i="1" l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<sst xmlns="http://schemas.openxmlformats.org/spreadsheetml/2006/main" count="1539" uniqueCount="382">
  <si>
    <t xml:space="preserve">
ДК 021:2015 – 38413000-3 - Пірометри (вироби медичного призначення: пірометр ( інфрачервоний термометр) 
 .</t>
  </si>
  <si>
    <t xml:space="preserve"> ДК021:2015-33140000-3-Медичні матеріали</t>
  </si>
  <si>
    <t xml:space="preserve"> Послуга з постачання теплової енергії на 2021 рік за ДК 021:2015: 09320000-8 «Пара, гаряча вода та пов’язана продукція»
</t>
  </si>
  <si>
    <t xml:space="preserve"> Фармацевтична продукція за ДК 021:2015  код СРУ 33600000-6 -  Фармацевтична продукщя, 
</t>
  </si>
  <si>
    <t xml:space="preserve"> Фармацевтична продукція за ДК021:2015-33600000-6-Фармацевтична продукція</t>
  </si>
  <si>
    <t>+0563705873</t>
  </si>
  <si>
    <t>+380442294839</t>
  </si>
  <si>
    <t>+380502845302</t>
  </si>
  <si>
    <t>+380504800502</t>
  </si>
  <si>
    <t>+380507191169</t>
  </si>
  <si>
    <t>+380563735779</t>
  </si>
  <si>
    <t>+380567209577</t>
  </si>
  <si>
    <t>+380567320670</t>
  </si>
  <si>
    <t>+380567322222</t>
  </si>
  <si>
    <t>+380567344003</t>
  </si>
  <si>
    <t>+380567701155</t>
  </si>
  <si>
    <t>+380567901913</t>
  </si>
  <si>
    <t>+380567902285</t>
  </si>
  <si>
    <t>+380567909900</t>
  </si>
  <si>
    <t>+380567943114</t>
  </si>
  <si>
    <t>+380668100015, +380989621232</t>
  </si>
  <si>
    <t>+380673535202</t>
  </si>
  <si>
    <t>+380675368969</t>
  </si>
  <si>
    <t>+380677092988</t>
  </si>
  <si>
    <t>+380677173540</t>
  </si>
  <si>
    <t>+380677976469</t>
  </si>
  <si>
    <t>+380679202168</t>
  </si>
  <si>
    <t>+380684249617</t>
  </si>
  <si>
    <t>+380688812110</t>
  </si>
  <si>
    <t>+3806888121100</t>
  </si>
  <si>
    <t>+380950645706</t>
  </si>
  <si>
    <t>+380960745871</t>
  </si>
  <si>
    <t>+380962495159</t>
  </si>
  <si>
    <t>+380979574850</t>
  </si>
  <si>
    <t>+380979792340</t>
  </si>
  <si>
    <t>+380982494069</t>
  </si>
  <si>
    <t>+380983343270</t>
  </si>
  <si>
    <t>+380990633525</t>
  </si>
  <si>
    <t>0 (0)</t>
  </si>
  <si>
    <t>01/11/20</t>
  </si>
  <si>
    <t>010118</t>
  </si>
  <si>
    <t>010118/2021</t>
  </si>
  <si>
    <t>010118/2021/1</t>
  </si>
  <si>
    <t>02-12-29</t>
  </si>
  <si>
    <t>02/11/20</t>
  </si>
  <si>
    <t>020290</t>
  </si>
  <si>
    <t>03/11/20</t>
  </si>
  <si>
    <t>03341305</t>
  </si>
  <si>
    <t>05/52-Б</t>
  </si>
  <si>
    <t>0674935601</t>
  </si>
  <si>
    <t>0675067566</t>
  </si>
  <si>
    <t>0675335454</t>
  </si>
  <si>
    <t>0676334329</t>
  </si>
  <si>
    <t>0676575742</t>
  </si>
  <si>
    <t>0677332907</t>
  </si>
  <si>
    <t>07/30</t>
  </si>
  <si>
    <t>09/2021</t>
  </si>
  <si>
    <t>09310000-5 Електрична енергія</t>
  </si>
  <si>
    <t>09320000-8 Пара, гаряча вода та пов’язана продукція</t>
  </si>
  <si>
    <t>0990633325</t>
  </si>
  <si>
    <t>0990633525</t>
  </si>
  <si>
    <t>0997798963</t>
  </si>
  <si>
    <t>0999501875</t>
  </si>
  <si>
    <t>1</t>
  </si>
  <si>
    <t>1(один) комплект банерів ,до відповідного коду:ДК 22460000-2 Рекламні матеріали, каталоги товарів та посібники</t>
  </si>
  <si>
    <t>10-118/10</t>
  </si>
  <si>
    <t>103мр/16</t>
  </si>
  <si>
    <t>11рк/16</t>
  </si>
  <si>
    <t>15131в</t>
  </si>
  <si>
    <t>1531с</t>
  </si>
  <si>
    <t>16160000-4 Садова техніка різна</t>
  </si>
  <si>
    <t>19087191</t>
  </si>
  <si>
    <t>19145926</t>
  </si>
  <si>
    <t>1971611975</t>
  </si>
  <si>
    <t>1CGGA</t>
  </si>
  <si>
    <t>1В</t>
  </si>
  <si>
    <t>1Г</t>
  </si>
  <si>
    <t>1Д</t>
  </si>
  <si>
    <t>1Дез</t>
  </si>
  <si>
    <t>1З</t>
  </si>
  <si>
    <t>1К</t>
  </si>
  <si>
    <t>1М</t>
  </si>
  <si>
    <t>1П</t>
  </si>
  <si>
    <t>1ФМ</t>
  </si>
  <si>
    <t>1м</t>
  </si>
  <si>
    <t>1с</t>
  </si>
  <si>
    <t>2(два) штуки банерів. до коду ДК021:2015:22460000-2 Рекламні матеріали,комерційні каталоги і посібники.</t>
  </si>
  <si>
    <t>21/48/01</t>
  </si>
  <si>
    <t>2141100748</t>
  </si>
  <si>
    <t>21ДН</t>
  </si>
  <si>
    <t>22210000-5 Газети</t>
  </si>
  <si>
    <t>22460000-2 Рекламні матеріали, каталоги товарів та посібники</t>
  </si>
  <si>
    <t>23359034</t>
  </si>
  <si>
    <t>23935584</t>
  </si>
  <si>
    <t>24450000-3 Агрохімічна продукція</t>
  </si>
  <si>
    <t>24455000-8 Дезинфекційні засоби</t>
  </si>
  <si>
    <t>257600103</t>
  </si>
  <si>
    <t>2622311251</t>
  </si>
  <si>
    <t>26372035</t>
  </si>
  <si>
    <t>2727410297</t>
  </si>
  <si>
    <t>2756613942</t>
  </si>
  <si>
    <t>2769408893</t>
  </si>
  <si>
    <t>28-21</t>
  </si>
  <si>
    <t>2844004782</t>
  </si>
  <si>
    <t>2884904980</t>
  </si>
  <si>
    <t>2908112534</t>
  </si>
  <si>
    <t>29101(104)</t>
  </si>
  <si>
    <t>2М</t>
  </si>
  <si>
    <t>2СППФ</t>
  </si>
  <si>
    <t>2м</t>
  </si>
  <si>
    <t>3</t>
  </si>
  <si>
    <t>3065505947</t>
  </si>
  <si>
    <t>30728887</t>
  </si>
  <si>
    <t>32/03-21</t>
  </si>
  <si>
    <t>3240307492</t>
  </si>
  <si>
    <t>32447450</t>
  </si>
  <si>
    <t>32688148</t>
  </si>
  <si>
    <t>33140000-3 Медичні матеріали</t>
  </si>
  <si>
    <t>33580257</t>
  </si>
  <si>
    <t>33600000-6 Фармацевтична продукція</t>
  </si>
  <si>
    <t>33710000-0 Парфуми, засоби гігієни та презервативи</t>
  </si>
  <si>
    <t>33760000-5 Туалетний папір, носові хустинки, рушники для рук і серветки</t>
  </si>
  <si>
    <t>34359094</t>
  </si>
  <si>
    <t>34589431</t>
  </si>
  <si>
    <t>35323603</t>
  </si>
  <si>
    <t>35544737</t>
  </si>
  <si>
    <t>3621001063</t>
  </si>
  <si>
    <t>36216548</t>
  </si>
  <si>
    <t>36367992</t>
  </si>
  <si>
    <t>36639101</t>
  </si>
  <si>
    <t>37070981</t>
  </si>
  <si>
    <t>37410000-5 Інвентар для спортивних ігор на відкритому повітрі</t>
  </si>
  <si>
    <t>38413000-3 Пірометри</t>
  </si>
  <si>
    <t>39110000-6 Сидіння, стільці та супутні вироби і частини до них</t>
  </si>
  <si>
    <t>39120000-9 Столи, серванти, письмові столи та книжкові шафи</t>
  </si>
  <si>
    <t>39130000-2 Офісні меблі</t>
  </si>
  <si>
    <t>39140000-5 Меблі для дому</t>
  </si>
  <si>
    <t>39150000-8 Меблі та приспособи різні</t>
  </si>
  <si>
    <t>39160000-1 Шкільні меблі</t>
  </si>
  <si>
    <t>39200703</t>
  </si>
  <si>
    <t>39330000-4 Дезінфекційне обладнання</t>
  </si>
  <si>
    <t>39520000-3 Готові текстильні вироби</t>
  </si>
  <si>
    <t>3Г</t>
  </si>
  <si>
    <t>3д</t>
  </si>
  <si>
    <t>3м</t>
  </si>
  <si>
    <t>42082379</t>
  </si>
  <si>
    <t>42163000-9 Парогенератори</t>
  </si>
  <si>
    <t>42353652</t>
  </si>
  <si>
    <t>42587109</t>
  </si>
  <si>
    <t>42650000-7 Ручні інструменти пневматичні чи моторизовані</t>
  </si>
  <si>
    <t>42920000-1 Машини для миття пляшок, пакування, зважування та розпилювання</t>
  </si>
  <si>
    <t>44420000-0 Будівельні товари</t>
  </si>
  <si>
    <t>44810000-1 Фарби</t>
  </si>
  <si>
    <t>45</t>
  </si>
  <si>
    <t>46</t>
  </si>
  <si>
    <t>48/06/2020</t>
  </si>
  <si>
    <t>48440000-4 Пакети програмного забезпечення для фінансового аналізу та бухгалтерського обліку</t>
  </si>
  <si>
    <t>4Д</t>
  </si>
  <si>
    <t>4м</t>
  </si>
  <si>
    <t>50310000-1 Технічне обслуговування і ремонт офісної техніки</t>
  </si>
  <si>
    <t>56615</t>
  </si>
  <si>
    <t>568</t>
  </si>
  <si>
    <t>5м</t>
  </si>
  <si>
    <t>60140000-1 Нерегулярні пасажирські перевезення</t>
  </si>
  <si>
    <t>60180000-3 Прокат вантажних транспортних засобів із водієм для перевезення товарів</t>
  </si>
  <si>
    <t>6335/0801-21Н</t>
  </si>
  <si>
    <t>65110000-7 Розподіл води</t>
  </si>
  <si>
    <t>65310000-9 Розподіл електричної енергії</t>
  </si>
  <si>
    <t>6м</t>
  </si>
  <si>
    <t>71240000-2 Архітектурні, інженерні та планувальні послуги</t>
  </si>
  <si>
    <t>71250000-5 Архітектурні, інженерні та геодезичні послуги</t>
  </si>
  <si>
    <t>72200000-7 Послуги з програмування та консультаційні послуги з питань програмного забезпечення</t>
  </si>
  <si>
    <t>72250000-2 Послуги, пов’язані із системами та підтримкою</t>
  </si>
  <si>
    <t>72410000-7 Послуги провайдерів</t>
  </si>
  <si>
    <t>79340000-9 Рекламні та маркетингові послуги</t>
  </si>
  <si>
    <t>79710000-4 Охоронні послуги</t>
  </si>
  <si>
    <t>79930000-2 Професійні дизайнерські послуги</t>
  </si>
  <si>
    <t>7М</t>
  </si>
  <si>
    <t>9</t>
  </si>
  <si>
    <t>90430000-0 Послуги з відведення стічних вод</t>
  </si>
  <si>
    <t>90510000-5 Утилізація/видалення сміття та поводження зі сміттям</t>
  </si>
  <si>
    <t>9343</t>
  </si>
  <si>
    <t>Kут для відвідувачів, парти  за ДК 021:2015 : 39160000-1 –Шкільні  меблі</t>
  </si>
  <si>
    <t>UAH</t>
  </si>
  <si>
    <t>report.zakupki@prom.ua</t>
  </si>
  <si>
    <t>«Ганчірки для прибирання», згідно до ДК 021:2015 - 39520000-3 Готові текстильні вироби (серветка господарча (ДК 021:2015 - 39525800-6 Ганчірки для прибирання), ганчірка для миття підлоги (ДК 021:2015 - 39525800-6 Ганчірки для прибирання)</t>
  </si>
  <si>
    <t>ЄДРПОУ організатора</t>
  </si>
  <si>
    <t>ЄДРПОУ переможця</t>
  </si>
  <si>
    <t>Ідентифікатор закупівлі</t>
  </si>
  <si>
    <t>Ідентифікатор лота</t>
  </si>
  <si>
    <t>АКЦІОНЕРНЕ ТОВАРИСТВО "ДТЕК ДНІПРОВСЬКІ ЕЛЕКТРОМЕРЕЖІ"</t>
  </si>
  <si>
    <t>Антибактеріальне рідке мило для рук "Апельсин і чайне дерево" 460 мл</t>
  </si>
  <si>
    <t>Антибактеріальне рідке мило для рук "Апельсин і чайне дерево" 460 мл , зг. ДК 021:2015 - 33710000-0 Парфуми, засоби гігієни та презервативи (мило рідке)</t>
  </si>
  <si>
    <t>Архітектурні, інженерні та геодезичні послуги  по виготовленню з реєстрацією в Державному земельному кадастрі(право власності та речові права на земельну ділянку) проекту землеустрою щодо відведення в постійне користування земельних ділянок по фактичному розміщенню будівель і споруд Комунального позашкільного навчального закладу «Спеціалізована дитячо-юнацька спортивна школа олімпійського резерву № 3»Дніпровської міської ради "</t>
  </si>
  <si>
    <t xml:space="preserve">Архітектурні, інженерні та геодезичні послуги  по розробленню( виготовленню) проектк землеустрою щодо відведення земельної ділянки із обов язковою реєстрацією в державному земельному кадастрі в постійне користування земельної ділянки по фактичному розміщенню будівель і споруд Комунального позашкільного навчального закладу «Спеціалізована дитячо-юнацька спортивна школа олімпійського резерву № 3»Дніпровської міської ради " за адресою:
м. Дніпро, Амур-Нижньодніпровський район, вул. Любарського,4а
</t>
  </si>
  <si>
    <t xml:space="preserve">Архітектурні, інженерні та геодезичні послуги (виготовлення проекту землеустрою щодо відведення в постійне користування земельних ділянок по фактичному розміщенню будівель і споруд Комунального позашкільного навчального закладу «Спеціалізована дитячо-юнацька спортивна школа олімпійського резерву № 3»Дніпровської міської ради " </t>
  </si>
  <si>
    <t>БОГАТИР ДМИТРО ЄВГЕНОВИЧ</t>
  </si>
  <si>
    <t>Банер-комплект для зовнішнього фасаду,литий з друком.(1частина-2200ммх2200мм);2 частина(2500ммх2500мм).</t>
  </si>
  <si>
    <t xml:space="preserve">Банер-комплект для зовнішнього фасаду,литий з друком.(1частина-2200ммх2200мм);2 частина(2500ммх2500мм).за ДК-021-2015:22460000-2Рекламні матеріали,каталоги товарів та посібники </t>
  </si>
  <si>
    <t>ВАр</t>
  </si>
  <si>
    <t>Валюта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</si>
  <si>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</si>
  <si>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</si>
  <si>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</si>
  <si>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Відкриті торги</t>
  </si>
  <si>
    <t>ГАВРЮК ОЛЕНА АНАТОЛІЇВНА</t>
  </si>
  <si>
    <t>ГОРЄЛКО СЕРГІЙ ОПАНАСОВИЧ</t>
  </si>
  <si>
    <t>ГРЕБЕНЮК ВАЛЕРІЙ МИКОЛАЙОВИЧ</t>
  </si>
  <si>
    <t>Газонокосарка електрична Husqvarna LC 141C
(1,8kкВт, 40см, без приводу, травозбірник 50л) Бензопила 130 (38.2cm³; 1.5kW/2.0hp; 14&amp;quot;; Н37; 3/8; 1.3мм; X-TORQ)
Підмітальний пристрій KG550 (ширина підмітання - 55см, контейнер - 25л) Акумуляторні ножиці Stihl HSA45 (18В, 50
см, до 40 хв.)</t>
  </si>
  <si>
    <t>Ганчірки для прибирання,згідно до ДК 021:2015 - 39520000-3 Готові текстильні вироби (серветка господарча (ДК 021:2015 - 39525800-6 Ганчірки для прибирання), ганчірка для миття підлоги (ДК 021:2015 - 39525800-6 Ганчірки для прибирання)</t>
  </si>
  <si>
    <t xml:space="preserve">Гардеробні шафи за ДК 39140000-5-Меблі для дому. Меблів-15 штук </t>
  </si>
  <si>
    <t>ДГП-448</t>
  </si>
  <si>
    <t>ДК 021:2015  код CPV 33140000-3 МЕДИЧНІ МАТЕРІАЛИ</t>
  </si>
  <si>
    <t xml:space="preserve">ДК 021:2015 - 39330000-4 Дезінфекційне обладнання (Настінна підставка для тримання дезінфікуючого засобу з ручним дозатором) </t>
  </si>
  <si>
    <t>ДК 021:2015 – 09310000-5 Електрична енергія (з урахуванням послуги розподілу та послуги з передачі електроенергії)</t>
  </si>
  <si>
    <t xml:space="preserve">ДК 021:2015 – 09310000-5 Електрична енергія (з урахуванням послуги розподілу та послуги з передачі електроенергії) </t>
  </si>
  <si>
    <t>ДК 021:2015 – 24455000-8 - Дезинфекційні засоби(ДК 021:2015 – 24450000-3 - Агрохімічна продукція(Дезинфекційні засоби для обробки рук та шкіри"Еміталь протект","Люмакс профи" ,обробки поверхонь "Люмакс-ХХL")).</t>
  </si>
  <si>
    <t>ДК 021:2015 – 24455000-8 - Дезинфекційні засоби(ДК 021:2015 – 24450000-3 - Агрохімічна продукція).
Дезинфекційні засоби для обробки рук та шкіри"Еміталь протект Максі","Люмакс Хлор.Лайт-Дезинфекційні засоби для обробк поверхонь.</t>
  </si>
  <si>
    <t>ДК 021:2015 – 33760000-5 Туалетний папір, носові хустинки, рушники для рук і серветки (паперові рушники для рук)</t>
  </si>
  <si>
    <t>ДК 021:2015 – 38413000-3 - Пірометри (вироби медичного призначення: пірометр ( інфрачервоний термометр YIIONE) ,вироб медичного призначення.
(в складі ДК 021:2015 – 38410000-2 Лічильні прилади )</t>
  </si>
  <si>
    <t xml:space="preserve">ДК 39120000-9-Столи, серванти, письмові столи та книжкові шафи. </t>
  </si>
  <si>
    <t>ДНІПРОПЕТРОВСЬКА РЕГІОНАЛЬНА ФІЛІЯ ДЕРЖАВНОГО ПІДПРИЄМСТВА "ЦЕНТР ДЕРЖАВНОГО ЗЕМЕЛЬНОГО КАДАСТРУ"</t>
  </si>
  <si>
    <t>Дата аукціону</t>
  </si>
  <si>
    <t>Дата закінчення процедури</t>
  </si>
  <si>
    <t>Дата публікації закупівлі</t>
  </si>
  <si>
    <t>Дата уточнення до:</t>
  </si>
  <si>
    <t>Дата уточнення з:</t>
  </si>
  <si>
    <t>Дезинфекційні засоби для обробки рук та шкіри"- Еміталь протект Максі","Люмакс Хлор.Лайт-Дезинфекційні засоби для обробк поверхонь.
ДК 021:2015 – 24455000-8 - Дезинфекційні засоби(ДК 021:2015 – 24450000-3 - Агрохімічна продукція).</t>
  </si>
  <si>
    <t>Дезінфекційні засоби</t>
  </si>
  <si>
    <t>Дезінфекційні засоби за ДК 021:2015 – 24450000-3 - Агрохімічна продукція(дезінфікуючий засіб для обробки рук і шкіри,дезінфікуючий засіб для обробки поверхонь).</t>
  </si>
  <si>
    <t>Дезінфікуючий спрей "Solo sterile"90ml,згідно  за ДК 021:2015 – 24450000-3 - Агрохімічна продукція(дезінфікуючий засіб для обробки рук і шкіри,дезінфікуючий засіб для обробки поверхонь)</t>
  </si>
  <si>
    <t>Дезінфікуючий спрей "Solo sterile"90ml,згідно  за ДК 021:2015 – 24450000-3 - Агрохімічна продукція(дезінфікуючий засіб для обробки рук і шкіри,дезінфікуючий засіб для обробки поверхонь).</t>
  </si>
  <si>
    <t>Державне підприємство "Центр державного земельного кадастру" Дніпропетровська регіональна філія</t>
  </si>
  <si>
    <t>Договір діє до:</t>
  </si>
  <si>
    <t>Допорогова закупівля</t>
  </si>
  <si>
    <t>Драбина шарнірна комбінована (метал+алюм.)
LC5416B 4*4, довжина 4,4/1,19 м, вага 15,6кг</t>
  </si>
  <si>
    <t>Електрична енергія</t>
  </si>
  <si>
    <t>Електрична енергія (з урахуванням послуги розподілу та послуги з передачі електроенергії)  за ДК 021:2015 – 09310000-5 Електрична енергія</t>
  </si>
  <si>
    <t>Еліна Вікторівна Бабак</t>
  </si>
  <si>
    <t>З ПДВ</t>
  </si>
  <si>
    <t>Закупівля без використання електронної системи</t>
  </si>
  <si>
    <t>КЕП</t>
  </si>
  <si>
    <t>КОМУНАЛЬНЕ ПІДПРИЄМСТВО "ДНІПРОВОДОКАНАЛ" ДНІПРОВСЬКОЇ МІСЬКОЇ РАДИ</t>
  </si>
  <si>
    <t>КОМУНАЛЬНЕ ПІДПРИЄМСТВО "КОМЕНЕРГОСЕРВІС" ДНІПРОВСЬКОЇ МІСЬКОЇ РАДИ</t>
  </si>
  <si>
    <t>КОМУНАЛЬНЕ ПІДПРИЄМСТВО "ТЕПЛОЕНЕРГО" ДНІПРОВСЬКОЇ МІСЬКОЇ РАДИ</t>
  </si>
  <si>
    <t>КОМУНАЛЬНИЙ ПОЗАШКІЛЬНИЙ НАВЧАЛЬНИЙ ЗАКЛАД "СПЕЦІАЛІЗОВАНА ДИТЯЧО-ЮНАЦЬКА СПОРТИВНА ШКОЛА ОЛІМПІЙСЬКОГО РЕЗЕРВУ № 3" ДНІПРОВСЬКОЇ МІСЬКОЇ РАДИ</t>
  </si>
  <si>
    <t>КП "ШКОЛА СУЧАСНОГО ОБРАЗОТВОРЧОГО МИСТЕЦТВА ТА ДИЗАЙНУ ІМ. ВАДИМА СІДУРА" ДНІПРОВСЬКОЇ МІСЬКОЇ РАДИ"</t>
  </si>
  <si>
    <t>Класифікатор</t>
  </si>
  <si>
    <t>Комп’ютерні меблі, офісно-комп’ютерна етажерка  за  ДК  39130000-2-Офісні меблі. Меблів-27 штук</t>
  </si>
  <si>
    <t xml:space="preserve">Консультативна допомога по роботі з програмним комплексом «ІС-Про» ; Аналіз роботи комплексу "ІС-Про" та його технічне обслуговування; Надання консультативної і технічної допомоги при виконання складних і масштабних операцій
ДК 021:2015 72200000-7 Послуги з програмування та консультаційні послуги з питань програмного забезпечення.
</t>
  </si>
  <si>
    <t>Контактний телефон переможця тендеру</t>
  </si>
  <si>
    <t>Кут для відвідувачів, парти  за ДК 021:2015 : 39160000-1 –Шкільні  меблі</t>
  </si>
  <si>
    <t>Кількість одиниць</t>
  </si>
  <si>
    <t>Кількість послуг: одна послуга в обсязі 30,80 куб. м.(КЕКВ-2275)</t>
  </si>
  <si>
    <t>Кількість учасників аукціону</t>
  </si>
  <si>
    <t>ЛИГІНА ОЛЕНА ДМИТРІВНА</t>
  </si>
  <si>
    <t>Лавка-роздягальня жіноча-1комплект(1 частина-21 шт. лавок та 2 частина-1комплект із 40відділень )та лавка-роздягальна чоловича-1 комплект1 частина-21 шт. лавок та 2 частина-1комплект із 40відділень ), код за ДК 021:2015 : 39110000-6 - Сидіння, стільці та супутні вироби і частини до них - 2 комлекти</t>
  </si>
  <si>
    <t>Лейкопл.  Микропор 1,25 * 9,1 м в упак.паков13шт.,Лейкопл.  Мікропор  2,5см*9,1м п/е паков14шт.,Лейкопл. бакт.  1,9x7,2 (класич.) 1гар.-шт.-400шт.,Вата нестер.10Ог Білосн. 20шт.паковШприц 2 мл Гемопласт шт.-50,Шприц 5 мл Гемопласт-шт.20,Система ПР-шт.5.
Серветка стер. 4-х слойна 14*16 No5 Лубни-шт.20.
ДК 021:2015  код CPV 33140000-3 МЕДИЧНІ МАТЕРІАЛИ</t>
  </si>
  <si>
    <t>МИЮЧІ ЗАСОБИ, ДК 021:2015 – ДК 021:2015 - 39830000-9 Продукція для
чищення (засіб для чищення унітаза ДК 021:2015- 39831600 - Засоби для чищення туалету,
рідке мило гіпоалергенне ДК 021:2015- 39831000-6 Засоби для прання і миття, порошок
для чищення поверхонь ДК 021:2015- 39831240-0 Засоби для чищення, засіб для миття
скла (вікон) ДК 021:2015-39831000-6 Засоби для прання і миття, засіб для миття підлоги
ДК 021:2015- 39831300-9 Засоби для миття підлоги, засіб для миття обідньої зали ДК
021:2015- 39831000-6 Засоби для прання і миття)</t>
  </si>
  <si>
    <t>Меблі для кімнат очікування і приймалень,  модульні меблі   за ДК 021:2015 : 39150000-8-Меблі та при способи різні.  Меблів- 1 комплект</t>
  </si>
  <si>
    <t xml:space="preserve">Меблі для кімнат очікування і приймалень,  модульні меблі   за ДК 021:2015 : 39150000-8-Меблі та приспособи різні. Меблів- 3 штуки
</t>
  </si>
  <si>
    <t xml:space="preserve">Меблі для кімнат очікування і приймалень,  модульні меблі   за ДК 021:2015 : 39150000-8-Меблі та приспособи різні. Меблів- 3 штуки:  </t>
  </si>
  <si>
    <t>Мийка високого тиску Husqvarna PW 235R
(350 л/год (520л/г); 105 бар (135бар); 1,8 кВт;
10,4 кг; дистанційний контроль тиску)</t>
  </si>
  <si>
    <t xml:space="preserve">Мило рідке антибактеріальне PRO РОМАШКА, 5 л;
             ДК 021:2015 – 33710000-0 Парфуми, засоби гігієни та презервативи </t>
  </si>
  <si>
    <t xml:space="preserve">Надання послуги ::Консультативна допомога по роботі з програмним комплексом «ІС-Про» ; Аналіз роботи комплексу "ІС-Про" та його технічне обслуговування; Надання консультативної і технічної допомоги при виконання складних і масштабних операцій </t>
  </si>
  <si>
    <t>Немає лотів</t>
  </si>
  <si>
    <t xml:space="preserve">Нерегулярні пасажирські перевезення </t>
  </si>
  <si>
    <t>Номер договору</t>
  </si>
  <si>
    <t>Ні</t>
  </si>
  <si>
    <t>ОЛІЙНИК АНДРІЙ АНАТОЛІЙОВИЧ</t>
  </si>
  <si>
    <t>Одиниця виміру</t>
  </si>
  <si>
    <t>Опалата інших комунальних послуг,в т.ч. послуг з поводженням з побутовими відходами.</t>
  </si>
  <si>
    <t>Оплата інших комунальних послуг, в тому числі послуг з
поводження з побутовими відходами., відповідно до ДК 021:2015 код 90510000-5
«Утилізація/видалення сміття та поводження зі сміттям».</t>
  </si>
  <si>
    <t>Організатор</t>
  </si>
  <si>
    <t>Організатор закупівлі</t>
  </si>
  <si>
    <t>Основний контакт</t>
  </si>
  <si>
    <t>Очікувана вартість закупівлі</t>
  </si>
  <si>
    <t>Очікувана вартість, одиниця</t>
  </si>
  <si>
    <t>П'єдестал для нагородження( розміром 123ммх123мм, матеріал- ДСП ламіноване 18 мм. з логотипом (ОРАКЛ</t>
  </si>
  <si>
    <t>П'єдестал для нагородження( розміром 123ммх123мм, матеріал- ДСП ламіноване 18 мм. з логотипом (ОРАКЛ)</t>
  </si>
  <si>
    <t>ПАВЕЛКО НАТАЛІЯ МИКОЛАЇВНА</t>
  </si>
  <si>
    <t>ПРИВАТНЕ АКЦІОНЕРНЕ ТОВАРИСТВО "НОВА ЛІНІЯ"</t>
  </si>
  <si>
    <t>ПРИВАТНЕ ПІДПРИЄМСТВО "АКБАРС"</t>
  </si>
  <si>
    <t>ПУЧКА ГАННА ОЛЕКСАНДРІВНА</t>
  </si>
  <si>
    <t xml:space="preserve">Парогенератор АВПЕ . Н 9 кВт , ТУ У 25.3-34589431-001:2012 </t>
  </si>
  <si>
    <t>Переговорна процедура</t>
  </si>
  <si>
    <t>Переговорна процедура, скорочена</t>
  </si>
  <si>
    <t>Периодичне видання газета "Наше місто" на 2022 рік</t>
  </si>
  <si>
    <t>Периодичне видання"Газета "Наше місто" на 2021 рік</t>
  </si>
  <si>
    <t>Пластир медичний Micropore хірургичний, пластир бактерицидний, вата нестерильна, серветки марлеві стерильні медичні 4поверхові, шприц ін’єкційний одноразовий,шприц ін’єкційний одноразовий. з іглой,система д/інфузії розчинів стерильна,за ДК 021:2015 код CPV 33140000-3 МЕДИЧНІ МАТЕРІАЛИ</t>
  </si>
  <si>
    <t>Повітрядув 125 BVX</t>
  </si>
  <si>
    <t>Послуга виготовлення каркасу для банера до відповідного коду ДК 021:2015:79340000-9 Рекламні та маркетингові послуги.</t>
  </si>
  <si>
    <t xml:space="preserve">Послуга виготовлення каркасу для банера до відповідного коду ДК 021:2015:79340000-9 Рекламні та маркетингові послуги.
</t>
  </si>
  <si>
    <t xml:space="preserve">Послуга з постачання теплової енергії </t>
  </si>
  <si>
    <t>Послуга з постачання теплової енергії для потреб опалення за ДК 021:2015: 09320000-8 «Пара, гаряча вода та пов'язана продукція»</t>
  </si>
  <si>
    <t xml:space="preserve">Послуга з постачання теплової енергії на 2021 рік за ДК 021:2015: 09320000-8 «Пара, гаряча вода та пов’язана продукція» </t>
  </si>
  <si>
    <t xml:space="preserve">Послуга з розробки дизайн-проекту та практичного художнього оформлення будівель та споруд, приміщень будівель  КПНЗ  «Спеціалізована дитячо-юнацька спортивна школа олімпійського резерву №3», за адресою: м. Дніпро, Амур-Нижньодніпровський район, вул. Любарського,4а
ДК-021-2015: 79930000-2 «Професійні дизайнерські послуги» 
</t>
  </si>
  <si>
    <t xml:space="preserve">Послуга з розробки дизайн-проекту та практичного художнього оформлення будівель та споруд, приміщень будівель  КПНЗ  «Спеціалізована дитячо-юнацька спортивна школа олімпійського резерву №3», за адресою: м. Дніпро, Амур-Нижньодніпровський район, вул. Любарського,4а;
ДК 021:2015: 79930000-2 «Професійні дизайнерські послуги»
</t>
  </si>
  <si>
    <t>Послуги з заправки та відновлення картриджів, технічне обслуговування принтерів та МФУ 
відповідно до ДК 021:2015:50310000-1 Технічне обслуговування та ремонт офісної техніки</t>
  </si>
  <si>
    <t>Послуги з прокату вантажних транспортних засобів із водієм для перевезення товарів(вантажні перевезення)</t>
  </si>
  <si>
    <t>Послуги з технічного та протипожежного спостереження(охорони) та технічного обслуговування системи пожежної сигналізації
за ДК 021:2015 --:79710000-4 Охоронні послуги</t>
  </si>
  <si>
    <t>Послуги з технічного та протипожежного спостереження(охорони) та технічного обслуговування системи пожежної сигналізації
за ДК ДК 021:2015 --:79710000-4 Охоронні послуги</t>
  </si>
  <si>
    <t>Послуги із забезпечення перетікань реактивної електроенергії на 2021 рік за кодом, згідно Національного класифікатора ДК 021:2015 – 65310000-9 Розподіл електричної енергі</t>
  </si>
  <si>
    <t xml:space="preserve">Послуги із забезпечення перетікань реактивної електроенергії на 2021 рік за кодом, згідно Національного класифікатора ДК 021:2015 – 65310000-9 Розподіл електричної енергії </t>
  </si>
  <si>
    <t>Послуги, пов’язані із системами та підтримкою(тестування програмного забезпечення,послуги з підтримки користувачів на 2021 рік) за
ДК 021:2015: 72250000-2 - Послуги, пов’язані із системами та підтримкою</t>
  </si>
  <si>
    <t>Послуги, пов’язані із системами та підтримкою(тестування програмного забезпечення,послуги з підтримки користувачів) за
ДК 021:2015: 72250000-2 - Послуги, пов’язані із системами та підтримкою.</t>
  </si>
  <si>
    <t>Послуги: по постачанню пакетів програмного забезпечення для фінансового аналізу та бухгалтерського обліку  (програмний комплекс «ІС-Про», ДК 021:2015 72200000-7 Послуги з програмування та консультаційні послуги з питань програмного забезпечення.</t>
  </si>
  <si>
    <t>Предмет закупівлі</t>
  </si>
  <si>
    <t>Прийом пропозицій до:</t>
  </si>
  <si>
    <t>Прийом пропозицій з</t>
  </si>
  <si>
    <t>Проведення технічної інвентаризації з виготовленням технічного паспорту на об’єкт нерухомого майна Комунального позашкільного навчального закладу “Спеціалізована дитячо-юнацька спортивна школа олімпійського резерву № 3" Дніпровської міської ради, розташований за адресою: м.
Дніпро, вул. Любарського, 4А.
(ДК 021:2015: 71240000-2 Архітзктурні, інженерні та планувальні послуги).</t>
  </si>
  <si>
    <t>Пропозиція потенційного переможця (з найменшою ціною) грн</t>
  </si>
  <si>
    <t>Рушник паперовий V-cкл. PRO service Comfort 
двошаровий 200 шт. білий; ДК 021:2015 – 33760000-5 Туалетний папір, носові хустинки, рушники для рук і серветки</t>
  </si>
  <si>
    <t xml:space="preserve">Рушник паперовий V-cкл. PRO service Comfort 
двошаровий 200 шт. білий; ДК 021:2015 – 33760000-5 Туалетний папір, носові хустинки, рушники для рук і серветки </t>
  </si>
  <si>
    <t>Рушники  паперові Fantasy 2-хслойні, білі №2, відповідно до ДК 021:2015 – 33760000-5 Туалетний папір, носові хустинки, рушники для рук і серветки (паперові рушники для рук)</t>
  </si>
  <si>
    <t>Рідке мило антибактеріальне"Ромашка",5л.</t>
  </si>
  <si>
    <t>Септил р-н д/зовн. застое. 70% 100мл Житомир ФФЕШапо!20флак; Атротн 0,1% 1мл. амп.  No10  Дарниця; Магнію сульфат р-н д/н.250мг/мл 5мл амп.  No10 Дарниця</t>
  </si>
  <si>
    <t>Скакалки,фішки для розмітки поля,конуси тренувальні, медболи м ’які, м ’ячі набівні , бар’єри бігові, кільця для координації, півсф ери балансувальні, диски балансувальні за Д К 021:2015: 3 7 4 1 0 0 0 0 -5 - Інвентар для спортивних ігор на відкритому повітрі - 4 0 6 штук</t>
  </si>
  <si>
    <t>Скакалки,фішки для розмітки поля,конуси тренувальні, медболи м ’які, м ’ячі набівні , бар’єри бігові, кільця для координації, півсф ери балансувальні, диски балансувальні за Д К 021:2015: 3 7 4 1 0 0 0 0 -5 - Інвентар для спортивних ігор на відкритому повітрі - 4 0 6 штук,  в  том у числи  ДК  021:2015:  3 7 4 1 5 0 0 0 -0   - Легкоатлетичний  інвентар- 4 0 6шук.</t>
  </si>
  <si>
    <t>Споживчі послуги з цетралізованого водовідведення, послуги згідно до ДК 021:2015 90430000-0 Послуги з відведення стічних вод.</t>
  </si>
  <si>
    <t>Споживчі послуги з цетралізованого водопостачання, відповідно до ДК 021:2015 65110000-7 Розподіл води.</t>
  </si>
  <si>
    <t>Споживчі послуги з цетралізованого водопостачання, послуги згідно до ДК 021:2015 65110000-7 Розподіл води.</t>
  </si>
  <si>
    <t>Спрощена закупівля</t>
  </si>
  <si>
    <t>Статус</t>
  </si>
  <si>
    <t>Статус договору</t>
  </si>
  <si>
    <t>Строк поставки до:</t>
  </si>
  <si>
    <t>Строк поставки з:</t>
  </si>
  <si>
    <t>Сума укладеного договору</t>
  </si>
  <si>
    <t>ТОВ "ДНІПРОВСЬКІ ЕНЕРГЕТИЧНІ ПОСЛУГИ"</t>
  </si>
  <si>
    <t>ТОВ"Телеміст 2012"</t>
  </si>
  <si>
    <t>ТОВАРИСТВО З ДОДАТКОВОЮ ВІДПОВІДАЛЬНІСТЮ "ДНІПРОПЕТРОВСЬКЕ АВТОТРАНСПОРТНЕ ПІДПРИЄМСТВО 11205"</t>
  </si>
  <si>
    <t>ТОВАРИСТВО З ОБМЕЖЕНОЮ ВІДПОВІДАЛЬНІСТЮ "ГАЗЕТА "НАШЕ МІСТО"</t>
  </si>
  <si>
    <t>ТОВАРИСТВО З ОБМЕЖЕНОЮ ВІДПОВІДАЛЬНІСТЮ "ДНІПРОВСЬКІ ЕНЕРГЕТИЧНІ ПОСЛУГИ"</t>
  </si>
  <si>
    <t>ТОВАРИСТВО З ОБМЕЖЕНОЮ ВІДПОВІДАЛЬНІСТЮ "ЕКОЛОГІЯ-Д"</t>
  </si>
  <si>
    <t>ТОВАРИСТВО З ОБМЕЖЕНОЮ ВІДПОВІДАЛЬНІСТЮ "МЕНДЕЛЄЄВ ЛАБ"</t>
  </si>
  <si>
    <t>ТОВАРИСТВО З ОБМЕЖЕНОЮ ВІДПОВІДАЛЬНІСТЮ "НАУКОВО-ВИРОБНИЧА ФІРМА "ВОСТОК-ПЛЮС"</t>
  </si>
  <si>
    <t>ТОВАРИСТВО З ОБМЕЖЕНОЮ ВІДПОВІДАЛЬНІСТЮ "НПП ЕЛЕКТРОТЕПЛОМАШ"</t>
  </si>
  <si>
    <t>ТОВАРИСТВО З ОБМЕЖЕНОЮ ВІДПОВІДАЛЬНІСТЮ "СЕРВІС ПРО"</t>
  </si>
  <si>
    <t>ТОВАРИСТВО З ОБМЕЖЕНОЮ ВІДПОВІДАЛЬНІСТЮ "ТЕРМІНАЛ СКВ"</t>
  </si>
  <si>
    <t>ТОВАРИСТВО З ОБМЕЖЕНОЮ ВІДПОВІДАЛЬНІСТЮ "ФАКУЛЬТЕТ"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</si>
  <si>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</si>
  <si>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"ШЕРІ ПЛЮС"</t>
  </si>
  <si>
    <t>Так</t>
  </si>
  <si>
    <t xml:space="preserve">Телекомунікаційні послуги </t>
  </si>
  <si>
    <t>Телекомунікаційні послуги за ДК ДК 021:2015:72410000-7 Послуги провайдерів</t>
  </si>
  <si>
    <t>Теплова енергія</t>
  </si>
  <si>
    <t>Теплова енергія (на 2020 рік)</t>
  </si>
  <si>
    <t>Тип процедури</t>
  </si>
  <si>
    <t xml:space="preserve">Туалетний папір, носові хустинки, рушники для рук і серветки
(паперові рушники для рук)
ДК 021:2015 – 33760000-5, а саме:
Рушник паперовий PROservice Comfort, 
двошаровий целюлозний-білий (20шт./ящ.)
(Україна)
</t>
  </si>
  <si>
    <t>Узагальнена назва закупівлі</t>
  </si>
  <si>
    <t>ФОП Позюбан Тетяна Вадимовна</t>
  </si>
  <si>
    <t>ФОП Пучка Ганна Олександрівна</t>
  </si>
  <si>
    <t>ФОП САЛЕНКО АЛЬБІНА ВОЛОДИМИРІВНА</t>
  </si>
  <si>
    <t>Фактичний переможець</t>
  </si>
  <si>
    <t xml:space="preserve">Фарби, колоранти ,
 відповідний код предмета закупівлі : ДК 021:2015:  44810000-1 — Краски
</t>
  </si>
  <si>
    <t>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продукція; Фармацевтична продукція за ДК021:2015-33600000-6-Фармацевтична продукція</t>
  </si>
  <si>
    <t>Фізична особа - підприємець ГЕРАСИМОВ ІГОР МИХАЙЛОВИЧ</t>
  </si>
  <si>
    <t>Фізична особа-підприємець Кудра Вячеслав Віталійович</t>
  </si>
  <si>
    <t>ШИТЕНКО ВІТАЛІЯ СТАНІСЛАВІВНА</t>
  </si>
  <si>
    <t>Якщо ви маєте пропозицію чи побажання щодо покращення цього звіту, напишіть нам, будь ласка:</t>
  </si>
  <si>
    <t>аукціон не передбачено</t>
  </si>
  <si>
    <t>аукціон не проводився</t>
  </si>
  <si>
    <t xml:space="preserve">гардеробні шафи за
ДК 39140000-5-Меблі для дому.  Меблів-15 штук 
</t>
  </si>
  <si>
    <t>гігакалорія</t>
  </si>
  <si>
    <t>електрична енергія</t>
  </si>
  <si>
    <t>ередплата периодичного видання на 2022р.,код за ДК 021:2015-79980000-7 Послуги з передплати друкових видань</t>
  </si>
  <si>
    <t>завершено</t>
  </si>
  <si>
    <t>комплект</t>
  </si>
  <si>
    <t>кіловат-година</t>
  </si>
  <si>
    <t>кілька позицій</t>
  </si>
  <si>
    <t>літр</t>
  </si>
  <si>
    <t>метр кубічний</t>
  </si>
  <si>
    <t>надати послуги: по постачанню пакетів програмного
забезпечення для фінансового аналізу та бухгалтерського обліку (програмний комплекс «ІСПро»),(послуги супровіду та обслуговування програмного комплексу «ІС-Про»)</t>
  </si>
  <si>
    <t>надати послуги: по постачанню пакетів програмного
забезпечення для фінансового аналізу та бухгалтерського обліку (програмний комплекс «ІСПро»),(послуги супровіду та обслуговування програмного комплексу «ІС-Про»), відповідно
до ДК 021:2015 - 48440000-4 пакети програмного забезпечення для фінансового аналізу
та бухгалтерського обліку,</t>
  </si>
  <si>
    <t>найменувань</t>
  </si>
  <si>
    <t>очікує підпису</t>
  </si>
  <si>
    <t>послуга</t>
  </si>
  <si>
    <t>проведення технічної інвентаризації з виготовленням технічного паспорту на об’єкт нерухомого майна Комунального позашкільного навчального закладу “Спеціалізована дитячо-юнацька спортивна школа олімпійського резерву № 3" Дніпровської міської ради, розташований за адресою: м.
Дніпро, вул. Любарського, 4А.
(ДК 021:2015: 71240000-2 Архітектурні, інженерні та планувальні послуги).</t>
  </si>
  <si>
    <t>підписано</t>
  </si>
  <si>
    <t>штуки</t>
  </si>
  <si>
    <t>№</t>
  </si>
  <si>
    <t>Список державних закупівель 2020-2021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</si>
</sst>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4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  <xf numFmtId="1" fontId="1" fillId="3" borderId="0" xfId="0" applyNumberFormat="1" applyFont="1" applyFill="1"/>
    <xf numFmtId="0" fontId="2" fillId="3" borderId="0" xfId="0" applyFont="1" applyFill="1"/>
    <xf numFmtId="0" fontId="1" fillId="3" borderId="0" xfId="0" applyFont="1" applyFill="1"/>
    <xf numFmtId="164" fontId="1" fillId="3" borderId="0" xfId="0" applyNumberFormat="1" applyFont="1" applyFill="1"/>
    <xf numFmtId="165" fontId="1" fillId="3" borderId="0" xfId="0" applyNumberFormat="1" applyFont="1" applyFill="1"/>
    <xf numFmtId="4" fontId="1" fillId="3" borderId="0" xfId="0" applyNumberFormat="1" applyFont="1" applyFill="1"/>
    <xf numFmtId="0" fontId="0" fillId="3" borderId="0" xfId="0" applyFill="1"/>
    <xf numFmtId="14" fontId="1" fillId="3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y.zakupki.prom.ua/remote/dispatcher/state_purchase_view/23537103" TargetMode="External"/><Relationship Id="rId21" Type="http://schemas.openxmlformats.org/officeDocument/2006/relationships/hyperlink" Target="https://my.zakupki.prom.ua/remote/dispatcher/state_purchase_view/25230733" TargetMode="External"/><Relationship Id="rId34" Type="http://schemas.openxmlformats.org/officeDocument/2006/relationships/hyperlink" Target="https://my.zakupki.prom.ua/remote/dispatcher/state_purchase_view/22622444" TargetMode="External"/><Relationship Id="rId42" Type="http://schemas.openxmlformats.org/officeDocument/2006/relationships/hyperlink" Target="https://my.zakupki.prom.ua/remote/dispatcher/state_purchase_view/21407244" TargetMode="External"/><Relationship Id="rId47" Type="http://schemas.openxmlformats.org/officeDocument/2006/relationships/hyperlink" Target="https://my.zakupki.prom.ua/remote/dispatcher/state_purchase_view/21226709" TargetMode="External"/><Relationship Id="rId50" Type="http://schemas.openxmlformats.org/officeDocument/2006/relationships/hyperlink" Target="https://my.zakupki.prom.ua/remote/dispatcher/state_purchase_view/20395231" TargetMode="External"/><Relationship Id="rId55" Type="http://schemas.openxmlformats.org/officeDocument/2006/relationships/hyperlink" Target="https://my.zakupki.prom.ua/remote/dispatcher/state_purchase_view/18025575" TargetMode="External"/><Relationship Id="rId63" Type="http://schemas.openxmlformats.org/officeDocument/2006/relationships/hyperlink" Target="https://my.zakupki.prom.ua/remote/dispatcher/state_purchase_view/17421145" TargetMode="External"/><Relationship Id="rId7" Type="http://schemas.openxmlformats.org/officeDocument/2006/relationships/hyperlink" Target="https://my.zakupki.prom.ua/remote/dispatcher/state_purchase_view/32875784" TargetMode="External"/><Relationship Id="rId2" Type="http://schemas.openxmlformats.org/officeDocument/2006/relationships/hyperlink" Target="https://my.zakupki.prom.ua/remote/dispatcher/state_purchase_view/33142819" TargetMode="External"/><Relationship Id="rId16" Type="http://schemas.openxmlformats.org/officeDocument/2006/relationships/hyperlink" Target="https://my.zakupki.prom.ua/remote/dispatcher/state_purchase_view/29821195" TargetMode="External"/><Relationship Id="rId29" Type="http://schemas.openxmlformats.org/officeDocument/2006/relationships/hyperlink" Target="https://my.zakupki.prom.ua/remote/dispatcher/state_purchase_view/22888388" TargetMode="External"/><Relationship Id="rId11" Type="http://schemas.openxmlformats.org/officeDocument/2006/relationships/hyperlink" Target="https://my.zakupki.prom.ua/remote/dispatcher/state_purchase_view/32767830" TargetMode="External"/><Relationship Id="rId24" Type="http://schemas.openxmlformats.org/officeDocument/2006/relationships/hyperlink" Target="https://my.zakupki.prom.ua/remote/dispatcher/state_purchase_view/24565672" TargetMode="External"/><Relationship Id="rId32" Type="http://schemas.openxmlformats.org/officeDocument/2006/relationships/hyperlink" Target="https://my.zakupki.prom.ua/remote/dispatcher/state_purchase_view/22623470" TargetMode="External"/><Relationship Id="rId37" Type="http://schemas.openxmlformats.org/officeDocument/2006/relationships/hyperlink" Target="https://my.zakupki.prom.ua/remote/dispatcher/state_purchase_view/22353554" TargetMode="External"/><Relationship Id="rId40" Type="http://schemas.openxmlformats.org/officeDocument/2006/relationships/hyperlink" Target="https://my.zakupki.prom.ua/remote/dispatcher/state_purchase_view/21620965" TargetMode="External"/><Relationship Id="rId45" Type="http://schemas.openxmlformats.org/officeDocument/2006/relationships/hyperlink" Target="https://my.zakupki.prom.ua/remote/dispatcher/state_purchase_view/21407026" TargetMode="External"/><Relationship Id="rId53" Type="http://schemas.openxmlformats.org/officeDocument/2006/relationships/hyperlink" Target="https://my.zakupki.prom.ua/remote/dispatcher/state_purchase_view/19423047" TargetMode="External"/><Relationship Id="rId58" Type="http://schemas.openxmlformats.org/officeDocument/2006/relationships/hyperlink" Target="https://my.zakupki.prom.ua/remote/dispatcher/state_purchase_view/18021827" TargetMode="External"/><Relationship Id="rId66" Type="http://schemas.openxmlformats.org/officeDocument/2006/relationships/hyperlink" Target="https://my.zakupki.prom.ua/remote/dispatcher/state_purchase_view/14782221" TargetMode="External"/><Relationship Id="rId5" Type="http://schemas.openxmlformats.org/officeDocument/2006/relationships/hyperlink" Target="https://my.zakupki.prom.ua/remote/dispatcher/state_purchase_view/33012248" TargetMode="External"/><Relationship Id="rId61" Type="http://schemas.openxmlformats.org/officeDocument/2006/relationships/hyperlink" Target="https://my.zakupki.prom.ua/remote/dispatcher/state_purchase_view/17421275" TargetMode="External"/><Relationship Id="rId19" Type="http://schemas.openxmlformats.org/officeDocument/2006/relationships/hyperlink" Target="https://my.zakupki.prom.ua/remote/dispatcher/state_purchase_view/26283951" TargetMode="External"/><Relationship Id="rId14" Type="http://schemas.openxmlformats.org/officeDocument/2006/relationships/hyperlink" Target="https://my.zakupki.prom.ua/remote/dispatcher/state_purchase_view/31961794" TargetMode="External"/><Relationship Id="rId22" Type="http://schemas.openxmlformats.org/officeDocument/2006/relationships/hyperlink" Target="https://my.zakupki.prom.ua/remote/dispatcher/state_purchase_view/24996331" TargetMode="External"/><Relationship Id="rId27" Type="http://schemas.openxmlformats.org/officeDocument/2006/relationships/hyperlink" Target="https://my.zakupki.prom.ua/remote/dispatcher/state_purchase_view/22891416" TargetMode="External"/><Relationship Id="rId30" Type="http://schemas.openxmlformats.org/officeDocument/2006/relationships/hyperlink" Target="https://my.zakupki.prom.ua/remote/dispatcher/state_purchase_view/22888343" TargetMode="External"/><Relationship Id="rId35" Type="http://schemas.openxmlformats.org/officeDocument/2006/relationships/hyperlink" Target="https://my.zakupki.prom.ua/remote/dispatcher/state_purchase_view/22622125" TargetMode="External"/><Relationship Id="rId43" Type="http://schemas.openxmlformats.org/officeDocument/2006/relationships/hyperlink" Target="https://my.zakupki.prom.ua/remote/dispatcher/state_purchase_view/21407195" TargetMode="External"/><Relationship Id="rId48" Type="http://schemas.openxmlformats.org/officeDocument/2006/relationships/hyperlink" Target="https://my.zakupki.prom.ua/remote/dispatcher/state_purchase_view/21121268" TargetMode="External"/><Relationship Id="rId56" Type="http://schemas.openxmlformats.org/officeDocument/2006/relationships/hyperlink" Target="https://my.zakupki.prom.ua/remote/dispatcher/state_purchase_view/18024644" TargetMode="External"/><Relationship Id="rId64" Type="http://schemas.openxmlformats.org/officeDocument/2006/relationships/hyperlink" Target="https://my.zakupki.prom.ua/remote/dispatcher/state_purchase_view/16439137" TargetMode="External"/><Relationship Id="rId8" Type="http://schemas.openxmlformats.org/officeDocument/2006/relationships/hyperlink" Target="https://my.zakupki.prom.ua/remote/dispatcher/state_purchase_view/32875117" TargetMode="External"/><Relationship Id="rId51" Type="http://schemas.openxmlformats.org/officeDocument/2006/relationships/hyperlink" Target="https://my.zakupki.prom.ua/remote/dispatcher/state_purchase_view/20053368" TargetMode="External"/><Relationship Id="rId3" Type="http://schemas.openxmlformats.org/officeDocument/2006/relationships/hyperlink" Target="https://my.zakupki.prom.ua/remote/dispatcher/state_purchase_view/33020957" TargetMode="External"/><Relationship Id="rId12" Type="http://schemas.openxmlformats.org/officeDocument/2006/relationships/hyperlink" Target="https://my.zakupki.prom.ua/remote/dispatcher/state_purchase_view/32708525" TargetMode="External"/><Relationship Id="rId17" Type="http://schemas.openxmlformats.org/officeDocument/2006/relationships/hyperlink" Target="https://my.zakupki.prom.ua/remote/dispatcher/state_purchase_view/29819840" TargetMode="External"/><Relationship Id="rId25" Type="http://schemas.openxmlformats.org/officeDocument/2006/relationships/hyperlink" Target="https://my.zakupki.prom.ua/remote/dispatcher/state_purchase_view/23638876" TargetMode="External"/><Relationship Id="rId33" Type="http://schemas.openxmlformats.org/officeDocument/2006/relationships/hyperlink" Target="https://my.zakupki.prom.ua/remote/dispatcher/state_purchase_view/22622683" TargetMode="External"/><Relationship Id="rId38" Type="http://schemas.openxmlformats.org/officeDocument/2006/relationships/hyperlink" Target="https://my.zakupki.prom.ua/remote/dispatcher/state_purchase_view/21625914" TargetMode="External"/><Relationship Id="rId46" Type="http://schemas.openxmlformats.org/officeDocument/2006/relationships/hyperlink" Target="https://my.zakupki.prom.ua/remote/dispatcher/state_purchase_view/21406906" TargetMode="External"/><Relationship Id="rId59" Type="http://schemas.openxmlformats.org/officeDocument/2006/relationships/hyperlink" Target="https://my.zakupki.prom.ua/remote/dispatcher/state_purchase_view/17686481" TargetMode="External"/><Relationship Id="rId20" Type="http://schemas.openxmlformats.org/officeDocument/2006/relationships/hyperlink" Target="https://my.zakupki.prom.ua/remote/dispatcher/state_purchase_view/25236111" TargetMode="External"/><Relationship Id="rId41" Type="http://schemas.openxmlformats.org/officeDocument/2006/relationships/hyperlink" Target="https://my.zakupki.prom.ua/remote/dispatcher/state_purchase_view/21517673" TargetMode="External"/><Relationship Id="rId54" Type="http://schemas.openxmlformats.org/officeDocument/2006/relationships/hyperlink" Target="https://my.zakupki.prom.ua/remote/dispatcher/state_purchase_view/19302766" TargetMode="External"/><Relationship Id="rId62" Type="http://schemas.openxmlformats.org/officeDocument/2006/relationships/hyperlink" Target="https://my.zakupki.prom.ua/remote/dispatcher/state_purchase_view/17421232" TargetMode="External"/><Relationship Id="rId1" Type="http://schemas.openxmlformats.org/officeDocument/2006/relationships/hyperlink" Target="mailto:report.zakupki@prom.ua" TargetMode="External"/><Relationship Id="rId6" Type="http://schemas.openxmlformats.org/officeDocument/2006/relationships/hyperlink" Target="https://my.zakupki.prom.ua/remote/dispatcher/state_purchase_view/33002408" TargetMode="External"/><Relationship Id="rId15" Type="http://schemas.openxmlformats.org/officeDocument/2006/relationships/hyperlink" Target="https://my.zakupki.prom.ua/remote/dispatcher/state_purchase_view/31478195" TargetMode="External"/><Relationship Id="rId23" Type="http://schemas.openxmlformats.org/officeDocument/2006/relationships/hyperlink" Target="https://my.zakupki.prom.ua/remote/dispatcher/state_purchase_view/24566749" TargetMode="External"/><Relationship Id="rId28" Type="http://schemas.openxmlformats.org/officeDocument/2006/relationships/hyperlink" Target="https://my.zakupki.prom.ua/remote/dispatcher/state_purchase_view/22891415" TargetMode="External"/><Relationship Id="rId36" Type="http://schemas.openxmlformats.org/officeDocument/2006/relationships/hyperlink" Target="https://my.zakupki.prom.ua/remote/dispatcher/state_purchase_view/22412641" TargetMode="External"/><Relationship Id="rId49" Type="http://schemas.openxmlformats.org/officeDocument/2006/relationships/hyperlink" Target="https://my.zakupki.prom.ua/remote/dispatcher/state_purchase_view/21121223" TargetMode="External"/><Relationship Id="rId57" Type="http://schemas.openxmlformats.org/officeDocument/2006/relationships/hyperlink" Target="https://my.zakupki.prom.ua/remote/dispatcher/state_purchase_view/18024344" TargetMode="External"/><Relationship Id="rId10" Type="http://schemas.openxmlformats.org/officeDocument/2006/relationships/hyperlink" Target="https://my.zakupki.prom.ua/remote/dispatcher/state_purchase_view/32770875" TargetMode="External"/><Relationship Id="rId31" Type="http://schemas.openxmlformats.org/officeDocument/2006/relationships/hyperlink" Target="https://my.zakupki.prom.ua/remote/dispatcher/state_purchase_view/22888110" TargetMode="External"/><Relationship Id="rId44" Type="http://schemas.openxmlformats.org/officeDocument/2006/relationships/hyperlink" Target="https://my.zakupki.prom.ua/remote/dispatcher/state_purchase_view/21407133" TargetMode="External"/><Relationship Id="rId52" Type="http://schemas.openxmlformats.org/officeDocument/2006/relationships/hyperlink" Target="https://my.zakupki.prom.ua/remote/dispatcher/state_purchase_view/20053331" TargetMode="External"/><Relationship Id="rId60" Type="http://schemas.openxmlformats.org/officeDocument/2006/relationships/hyperlink" Target="https://my.zakupki.prom.ua/remote/dispatcher/state_purchase_view/17421344" TargetMode="External"/><Relationship Id="rId65" Type="http://schemas.openxmlformats.org/officeDocument/2006/relationships/hyperlink" Target="https://my.zakupki.prom.ua/remote/dispatcher/state_purchase_view/14931550" TargetMode="External"/><Relationship Id="rId4" Type="http://schemas.openxmlformats.org/officeDocument/2006/relationships/hyperlink" Target="https://my.zakupki.prom.ua/remote/dispatcher/state_purchase_view/33018507" TargetMode="External"/><Relationship Id="rId9" Type="http://schemas.openxmlformats.org/officeDocument/2006/relationships/hyperlink" Target="https://my.zakupki.prom.ua/remote/dispatcher/state_purchase_view/32871958" TargetMode="External"/><Relationship Id="rId13" Type="http://schemas.openxmlformats.org/officeDocument/2006/relationships/hyperlink" Target="https://my.zakupki.prom.ua/remote/dispatcher/state_purchase_view/32281884" TargetMode="External"/><Relationship Id="rId18" Type="http://schemas.openxmlformats.org/officeDocument/2006/relationships/hyperlink" Target="https://my.zakupki.prom.ua/remote/dispatcher/state_purchase_view/29808939" TargetMode="External"/><Relationship Id="rId39" Type="http://schemas.openxmlformats.org/officeDocument/2006/relationships/hyperlink" Target="https://my.zakupki.prom.ua/remote/dispatcher/state_purchase_view/2162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0"/>
  <sheetViews>
    <sheetView tabSelected="1" zoomScale="70" zoomScaleNormal="70" workbookViewId="0">
      <pane ySplit="5" topLeftCell="A24" activePane="bottomLeft" state="frozen"/>
      <selection pane="bottomLeft" activeCell="E15" sqref="E15"/>
    </sheetView>
  </sheetViews>
  <sheetFormatPr defaultColWidth="10.88671875" defaultRowHeight="14.4" x14ac:dyDescent="0.3"/>
  <cols>
    <col min="1" max="1" width="5"/>
    <col min="2" max="2" width="20" customWidth="1"/>
    <col min="3" max="3" width="1" hidden="1" customWidth="1"/>
    <col min="4" max="4" width="65.6640625" hidden="1" customWidth="1"/>
    <col min="5" max="5" width="35"/>
    <col min="6" max="6" width="38.33203125" customWidth="1"/>
    <col min="7" max="7" width="30"/>
    <col min="8" max="8" width="5.77734375" customWidth="1"/>
    <col min="9" max="9" width="0" hidden="1" customWidth="1"/>
    <col min="10" max="10" width="9.77734375" customWidth="1"/>
    <col min="11" max="15" width="0" hidden="1" customWidth="1"/>
    <col min="16" max="16" width="10"/>
    <col min="17" max="20" width="0" hidden="1" customWidth="1"/>
    <col min="21" max="21" width="20.44140625" hidden="1" customWidth="1"/>
    <col min="22" max="22" width="9.77734375" customWidth="1"/>
    <col min="23" max="23" width="15"/>
    <col min="24" max="24" width="10"/>
    <col min="25" max="25" width="12.5546875" customWidth="1"/>
    <col min="26" max="26" width="15"/>
    <col min="27" max="27" width="6.44140625" customWidth="1"/>
    <col min="28" max="28" width="6.21875" customWidth="1"/>
    <col min="29" max="29" width="13.109375" customWidth="1"/>
    <col min="30" max="30" width="32.21875" customWidth="1"/>
    <col min="31" max="31" width="15"/>
    <col min="32" max="32" width="10"/>
    <col min="33" max="33" width="10.109375" customWidth="1"/>
    <col min="34" max="35" width="15"/>
    <col min="36" max="36" width="11.44140625" customWidth="1"/>
    <col min="37" max="38" width="10"/>
    <col min="39" max="39" width="15"/>
    <col min="40" max="40" width="10"/>
  </cols>
  <sheetData>
    <row r="1" spans="1:40" x14ac:dyDescent="0.3">
      <c r="A1" s="1" t="s">
        <v>359</v>
      </c>
    </row>
    <row r="2" spans="1:40" x14ac:dyDescent="0.3">
      <c r="A2" s="2" t="s">
        <v>184</v>
      </c>
    </row>
    <row r="4" spans="1:40" ht="15" thickBot="1" x14ac:dyDescent="0.35">
      <c r="A4" s="1" t="s">
        <v>381</v>
      </c>
    </row>
    <row r="5" spans="1:40" ht="39" customHeight="1" thickBot="1" x14ac:dyDescent="0.35">
      <c r="A5" s="3" t="s">
        <v>380</v>
      </c>
      <c r="B5" s="3" t="s">
        <v>188</v>
      </c>
      <c r="C5" s="3" t="s">
        <v>189</v>
      </c>
      <c r="D5" s="3" t="s">
        <v>349</v>
      </c>
      <c r="E5" s="3" t="s">
        <v>307</v>
      </c>
      <c r="F5" s="3" t="s">
        <v>247</v>
      </c>
      <c r="G5" s="3" t="s">
        <v>347</v>
      </c>
      <c r="H5" s="3" t="s">
        <v>241</v>
      </c>
      <c r="I5" s="3" t="s">
        <v>273</v>
      </c>
      <c r="J5" s="3" t="s">
        <v>186</v>
      </c>
      <c r="K5" s="3" t="s">
        <v>274</v>
      </c>
      <c r="L5" s="3" t="s">
        <v>275</v>
      </c>
      <c r="M5" s="3" t="s">
        <v>202</v>
      </c>
      <c r="N5" s="3" t="s">
        <v>203</v>
      </c>
      <c r="O5" s="3" t="s">
        <v>201</v>
      </c>
      <c r="P5" s="3" t="s">
        <v>224</v>
      </c>
      <c r="Q5" s="3" t="s">
        <v>226</v>
      </c>
      <c r="R5" s="3" t="s">
        <v>225</v>
      </c>
      <c r="S5" s="3" t="s">
        <v>309</v>
      </c>
      <c r="T5" s="3" t="s">
        <v>308</v>
      </c>
      <c r="U5" s="3" t="s">
        <v>222</v>
      </c>
      <c r="V5" s="3" t="s">
        <v>254</v>
      </c>
      <c r="W5" s="3" t="s">
        <v>276</v>
      </c>
      <c r="X5" s="3" t="s">
        <v>252</v>
      </c>
      <c r="Y5" s="3" t="s">
        <v>277</v>
      </c>
      <c r="Z5" s="3" t="s">
        <v>270</v>
      </c>
      <c r="AA5" s="3" t="s">
        <v>200</v>
      </c>
      <c r="AB5" s="3" t="s">
        <v>239</v>
      </c>
      <c r="AC5" s="3" t="s">
        <v>311</v>
      </c>
      <c r="AD5" s="3" t="s">
        <v>353</v>
      </c>
      <c r="AE5" s="3" t="s">
        <v>187</v>
      </c>
      <c r="AF5" s="3" t="s">
        <v>250</v>
      </c>
      <c r="AG5" s="3" t="s">
        <v>323</v>
      </c>
      <c r="AH5" s="3" t="s">
        <v>223</v>
      </c>
      <c r="AI5" s="3" t="s">
        <v>267</v>
      </c>
      <c r="AJ5" s="3" t="s">
        <v>327</v>
      </c>
      <c r="AK5" s="3" t="s">
        <v>326</v>
      </c>
      <c r="AL5" s="3" t="s">
        <v>325</v>
      </c>
      <c r="AM5" s="3" t="s">
        <v>233</v>
      </c>
      <c r="AN5" s="3" t="s">
        <v>324</v>
      </c>
    </row>
    <row r="6" spans="1:40" s="14" customFormat="1" ht="18" customHeight="1" x14ac:dyDescent="0.3">
      <c r="A6" s="8">
        <v>1</v>
      </c>
      <c r="B6" s="9" t="str">
        <f>HYPERLINK("https://my.zakupki.prom.ua/remote/dispatcher/state_purchase_view/33142819", "UA-2021-12-15-011005-c")</f>
        <v>UA-2021-12-15-011005-c</v>
      </c>
      <c r="C6" s="9" t="s">
        <v>265</v>
      </c>
      <c r="D6" s="10" t="s">
        <v>237</v>
      </c>
      <c r="E6" s="10" t="s">
        <v>237</v>
      </c>
      <c r="F6" s="10" t="s">
        <v>57</v>
      </c>
      <c r="G6" s="10" t="s">
        <v>204</v>
      </c>
      <c r="H6" s="10" t="s">
        <v>342</v>
      </c>
      <c r="I6" s="10" t="s">
        <v>245</v>
      </c>
      <c r="J6" s="10" t="s">
        <v>72</v>
      </c>
      <c r="K6" s="10" t="s">
        <v>238</v>
      </c>
      <c r="L6" s="10" t="s">
        <v>238</v>
      </c>
      <c r="M6" s="10" t="s">
        <v>38</v>
      </c>
      <c r="N6" s="10" t="s">
        <v>38</v>
      </c>
      <c r="O6" s="10" t="s">
        <v>38</v>
      </c>
      <c r="P6" s="11">
        <v>44545</v>
      </c>
      <c r="Q6" s="11">
        <v>44545</v>
      </c>
      <c r="R6" s="11">
        <v>44551</v>
      </c>
      <c r="S6" s="11">
        <v>44545</v>
      </c>
      <c r="T6" s="11">
        <v>44561</v>
      </c>
      <c r="U6" s="12">
        <v>44565.469548611109</v>
      </c>
      <c r="V6" s="8">
        <v>2</v>
      </c>
      <c r="W6" s="13">
        <v>212708.74</v>
      </c>
      <c r="X6" s="8">
        <v>38202</v>
      </c>
      <c r="Y6" s="13">
        <v>5.57</v>
      </c>
      <c r="Z6" s="10" t="s">
        <v>368</v>
      </c>
      <c r="AA6" s="10" t="s">
        <v>183</v>
      </c>
      <c r="AB6" s="10" t="s">
        <v>342</v>
      </c>
      <c r="AC6" s="13">
        <v>195594.23999999999</v>
      </c>
      <c r="AD6" s="10" t="s">
        <v>328</v>
      </c>
      <c r="AE6" s="10" t="s">
        <v>145</v>
      </c>
      <c r="AF6" s="10" t="s">
        <v>20</v>
      </c>
      <c r="AG6" s="10" t="s">
        <v>366</v>
      </c>
      <c r="AH6" s="12">
        <v>44585.722664752255</v>
      </c>
      <c r="AI6" s="10" t="s">
        <v>160</v>
      </c>
      <c r="AJ6" s="13">
        <v>195594.23999999999</v>
      </c>
      <c r="AK6" s="11">
        <v>44562</v>
      </c>
      <c r="AL6" s="11">
        <v>44926</v>
      </c>
      <c r="AM6" s="12">
        <v>44926</v>
      </c>
      <c r="AN6" s="10" t="s">
        <v>378</v>
      </c>
    </row>
    <row r="7" spans="1:40" s="14" customFormat="1" x14ac:dyDescent="0.3">
      <c r="A7" s="8">
        <v>2</v>
      </c>
      <c r="B7" s="9" t="str">
        <f>HYPERLINK("https://my.zakupki.prom.ua/remote/dispatcher/state_purchase_view/33020957", "UA-2021-12-13-019090-c")</f>
        <v>UA-2021-12-13-019090-c</v>
      </c>
      <c r="C7" s="9" t="s">
        <v>265</v>
      </c>
      <c r="D7" s="10" t="s">
        <v>231</v>
      </c>
      <c r="E7" s="10" t="s">
        <v>230</v>
      </c>
      <c r="F7" s="10" t="s">
        <v>94</v>
      </c>
      <c r="G7" s="10" t="s">
        <v>240</v>
      </c>
      <c r="H7" s="10" t="s">
        <v>342</v>
      </c>
      <c r="I7" s="10" t="s">
        <v>245</v>
      </c>
      <c r="J7" s="10" t="s">
        <v>72</v>
      </c>
      <c r="K7" s="10" t="s">
        <v>238</v>
      </c>
      <c r="L7" s="10" t="s">
        <v>238</v>
      </c>
      <c r="M7" s="10" t="s">
        <v>38</v>
      </c>
      <c r="N7" s="10" t="s">
        <v>38</v>
      </c>
      <c r="O7" s="10" t="s">
        <v>38</v>
      </c>
      <c r="P7" s="11">
        <v>44543</v>
      </c>
      <c r="Q7" s="10"/>
      <c r="R7" s="10"/>
      <c r="S7" s="10"/>
      <c r="T7" s="10"/>
      <c r="U7" s="10" t="s">
        <v>360</v>
      </c>
      <c r="V7" s="8">
        <v>1</v>
      </c>
      <c r="W7" s="13">
        <v>1740</v>
      </c>
      <c r="X7" s="8">
        <v>60</v>
      </c>
      <c r="Y7" s="13">
        <v>29</v>
      </c>
      <c r="Z7" s="10" t="s">
        <v>379</v>
      </c>
      <c r="AA7" s="10" t="s">
        <v>183</v>
      </c>
      <c r="AB7" s="10" t="s">
        <v>268</v>
      </c>
      <c r="AC7" s="13">
        <v>1740</v>
      </c>
      <c r="AD7" s="10" t="s">
        <v>341</v>
      </c>
      <c r="AE7" s="10" t="s">
        <v>122</v>
      </c>
      <c r="AF7" s="10" t="s">
        <v>29</v>
      </c>
      <c r="AG7" s="10" t="s">
        <v>366</v>
      </c>
      <c r="AH7" s="12">
        <v>44543.74787249096</v>
      </c>
      <c r="AI7" s="10" t="s">
        <v>77</v>
      </c>
      <c r="AJ7" s="13">
        <v>1740</v>
      </c>
      <c r="AK7" s="11">
        <v>44543</v>
      </c>
      <c r="AL7" s="11">
        <v>44561</v>
      </c>
      <c r="AM7" s="12">
        <v>44561</v>
      </c>
      <c r="AN7" s="10" t="s">
        <v>378</v>
      </c>
    </row>
    <row r="8" spans="1:40" s="14" customFormat="1" x14ac:dyDescent="0.3">
      <c r="A8" s="8">
        <v>3</v>
      </c>
      <c r="B8" s="9" t="str">
        <f>HYPERLINK("https://my.zakupki.prom.ua/remote/dispatcher/state_purchase_view/33018507", "UA-2021-12-13-018272-c")</f>
        <v>UA-2021-12-13-018272-c</v>
      </c>
      <c r="C8" s="9" t="s">
        <v>265</v>
      </c>
      <c r="D8" s="10" t="s">
        <v>231</v>
      </c>
      <c r="E8" s="10" t="s">
        <v>231</v>
      </c>
      <c r="F8" s="10" t="s">
        <v>94</v>
      </c>
      <c r="G8" s="10" t="s">
        <v>240</v>
      </c>
      <c r="H8" s="10" t="s">
        <v>342</v>
      </c>
      <c r="I8" s="10" t="s">
        <v>245</v>
      </c>
      <c r="J8" s="10" t="s">
        <v>72</v>
      </c>
      <c r="K8" s="10" t="s">
        <v>238</v>
      </c>
      <c r="L8" s="10" t="s">
        <v>238</v>
      </c>
      <c r="M8" s="10" t="s">
        <v>38</v>
      </c>
      <c r="N8" s="10" t="s">
        <v>38</v>
      </c>
      <c r="O8" s="10" t="s">
        <v>38</v>
      </c>
      <c r="P8" s="11">
        <v>44543</v>
      </c>
      <c r="Q8" s="10"/>
      <c r="R8" s="10"/>
      <c r="S8" s="10"/>
      <c r="T8" s="10"/>
      <c r="U8" s="10" t="s">
        <v>360</v>
      </c>
      <c r="V8" s="8">
        <v>1</v>
      </c>
      <c r="W8" s="13">
        <v>2639</v>
      </c>
      <c r="X8" s="8">
        <v>91</v>
      </c>
      <c r="Y8" s="13">
        <v>29</v>
      </c>
      <c r="Z8" s="10" t="s">
        <v>379</v>
      </c>
      <c r="AA8" s="10" t="s">
        <v>183</v>
      </c>
      <c r="AB8" s="10" t="s">
        <v>342</v>
      </c>
      <c r="AC8" s="13">
        <v>2639</v>
      </c>
      <c r="AD8" s="10" t="s">
        <v>341</v>
      </c>
      <c r="AE8" s="10" t="s">
        <v>122</v>
      </c>
      <c r="AF8" s="10" t="s">
        <v>29</v>
      </c>
      <c r="AG8" s="10" t="s">
        <v>366</v>
      </c>
      <c r="AH8" s="12">
        <v>44543.719528536807</v>
      </c>
      <c r="AI8" s="10" t="s">
        <v>77</v>
      </c>
      <c r="AJ8" s="13">
        <v>2639</v>
      </c>
      <c r="AK8" s="11">
        <v>44543</v>
      </c>
      <c r="AL8" s="11">
        <v>44561</v>
      </c>
      <c r="AM8" s="12">
        <v>44561</v>
      </c>
      <c r="AN8" s="10" t="s">
        <v>378</v>
      </c>
    </row>
    <row r="9" spans="1:40" s="14" customFormat="1" x14ac:dyDescent="0.3">
      <c r="A9" s="8">
        <v>4</v>
      </c>
      <c r="B9" s="9" t="str">
        <f>HYPERLINK("https://my.zakupki.prom.ua/remote/dispatcher/state_purchase_view/33012248", "UA-2021-12-13-016322-c")</f>
        <v>UA-2021-12-13-016322-c</v>
      </c>
      <c r="C9" s="9" t="s">
        <v>265</v>
      </c>
      <c r="D9" s="10" t="s">
        <v>209</v>
      </c>
      <c r="E9" s="10" t="s">
        <v>185</v>
      </c>
      <c r="F9" s="10" t="s">
        <v>141</v>
      </c>
      <c r="G9" s="10" t="s">
        <v>240</v>
      </c>
      <c r="H9" s="10" t="s">
        <v>342</v>
      </c>
      <c r="I9" s="10" t="s">
        <v>245</v>
      </c>
      <c r="J9" s="10" t="s">
        <v>72</v>
      </c>
      <c r="K9" s="10" t="s">
        <v>238</v>
      </c>
      <c r="L9" s="10" t="s">
        <v>238</v>
      </c>
      <c r="M9" s="10" t="s">
        <v>38</v>
      </c>
      <c r="N9" s="10" t="s">
        <v>38</v>
      </c>
      <c r="O9" s="10" t="s">
        <v>38</v>
      </c>
      <c r="P9" s="11">
        <v>44543</v>
      </c>
      <c r="Q9" s="10"/>
      <c r="R9" s="10"/>
      <c r="S9" s="10"/>
      <c r="T9" s="10"/>
      <c r="U9" s="10" t="s">
        <v>360</v>
      </c>
      <c r="V9" s="8">
        <v>1</v>
      </c>
      <c r="W9" s="13">
        <v>3555.12</v>
      </c>
      <c r="X9" s="8">
        <v>324</v>
      </c>
      <c r="Y9" s="13">
        <v>10.97</v>
      </c>
      <c r="Z9" s="10" t="s">
        <v>379</v>
      </c>
      <c r="AA9" s="10" t="s">
        <v>183</v>
      </c>
      <c r="AB9" s="10" t="s">
        <v>342</v>
      </c>
      <c r="AC9" s="13">
        <v>3555.12</v>
      </c>
      <c r="AD9" s="10" t="s">
        <v>337</v>
      </c>
      <c r="AE9" s="10" t="s">
        <v>139</v>
      </c>
      <c r="AF9" s="10" t="s">
        <v>19</v>
      </c>
      <c r="AG9" s="10" t="s">
        <v>366</v>
      </c>
      <c r="AH9" s="12">
        <v>44543.691791176068</v>
      </c>
      <c r="AI9" s="10" t="s">
        <v>76</v>
      </c>
      <c r="AJ9" s="13">
        <v>3555.12</v>
      </c>
      <c r="AK9" s="11">
        <v>44543</v>
      </c>
      <c r="AL9" s="11">
        <v>44561</v>
      </c>
      <c r="AM9" s="12">
        <v>44561</v>
      </c>
      <c r="AN9" s="10" t="s">
        <v>378</v>
      </c>
    </row>
    <row r="10" spans="1:40" s="14" customFormat="1" x14ac:dyDescent="0.3">
      <c r="A10" s="8">
        <v>5</v>
      </c>
      <c r="B10" s="9" t="str">
        <f>HYPERLINK("https://my.zakupki.prom.ua/remote/dispatcher/state_purchase_view/33002408", "UA-2021-12-13-013511-c")</f>
        <v>UA-2021-12-13-013511-c</v>
      </c>
      <c r="C10" s="9" t="s">
        <v>265</v>
      </c>
      <c r="D10" s="10" t="s">
        <v>192</v>
      </c>
      <c r="E10" s="10" t="s">
        <v>191</v>
      </c>
      <c r="F10" s="10" t="s">
        <v>120</v>
      </c>
      <c r="G10" s="10" t="s">
        <v>240</v>
      </c>
      <c r="H10" s="10" t="s">
        <v>342</v>
      </c>
      <c r="I10" s="10" t="s">
        <v>245</v>
      </c>
      <c r="J10" s="10" t="s">
        <v>72</v>
      </c>
      <c r="K10" s="10" t="s">
        <v>238</v>
      </c>
      <c r="L10" s="10" t="s">
        <v>238</v>
      </c>
      <c r="M10" s="10" t="s">
        <v>38</v>
      </c>
      <c r="N10" s="10" t="s">
        <v>38</v>
      </c>
      <c r="O10" s="10" t="s">
        <v>38</v>
      </c>
      <c r="P10" s="11">
        <v>44543</v>
      </c>
      <c r="Q10" s="10"/>
      <c r="R10" s="10"/>
      <c r="S10" s="10"/>
      <c r="T10" s="10"/>
      <c r="U10" s="10" t="s">
        <v>360</v>
      </c>
      <c r="V10" s="8">
        <v>1</v>
      </c>
      <c r="W10" s="13">
        <v>1598.4</v>
      </c>
      <c r="X10" s="8">
        <v>45</v>
      </c>
      <c r="Y10" s="13">
        <v>35.520000000000003</v>
      </c>
      <c r="Z10" s="10" t="s">
        <v>379</v>
      </c>
      <c r="AA10" s="10" t="s">
        <v>183</v>
      </c>
      <c r="AB10" s="10" t="s">
        <v>342</v>
      </c>
      <c r="AC10" s="13">
        <v>1598.4</v>
      </c>
      <c r="AD10" s="10" t="s">
        <v>341</v>
      </c>
      <c r="AE10" s="10" t="s">
        <v>122</v>
      </c>
      <c r="AF10" s="10" t="s">
        <v>28</v>
      </c>
      <c r="AG10" s="10" t="s">
        <v>366</v>
      </c>
      <c r="AH10" s="12">
        <v>44543.657422683173</v>
      </c>
      <c r="AI10" s="10" t="s">
        <v>81</v>
      </c>
      <c r="AJ10" s="13">
        <v>1598.4</v>
      </c>
      <c r="AK10" s="11">
        <v>44543</v>
      </c>
      <c r="AL10" s="11">
        <v>44561</v>
      </c>
      <c r="AM10" s="12">
        <v>44561</v>
      </c>
      <c r="AN10" s="10" t="s">
        <v>378</v>
      </c>
    </row>
    <row r="11" spans="1:40" s="14" customFormat="1" x14ac:dyDescent="0.3">
      <c r="A11" s="8">
        <v>6</v>
      </c>
      <c r="B11" s="9" t="str">
        <f>HYPERLINK("https://my.zakupki.prom.ua/remote/dispatcher/state_purchase_view/32875784", "UA-2021-12-09-020567-c")</f>
        <v>UA-2021-12-09-020567-c</v>
      </c>
      <c r="C11" s="9" t="s">
        <v>265</v>
      </c>
      <c r="D11" s="10" t="s">
        <v>314</v>
      </c>
      <c r="E11" s="10" t="s">
        <v>314</v>
      </c>
      <c r="F11" s="10" t="s">
        <v>121</v>
      </c>
      <c r="G11" s="10" t="s">
        <v>240</v>
      </c>
      <c r="H11" s="10" t="s">
        <v>342</v>
      </c>
      <c r="I11" s="10" t="s">
        <v>245</v>
      </c>
      <c r="J11" s="10" t="s">
        <v>72</v>
      </c>
      <c r="K11" s="10" t="s">
        <v>238</v>
      </c>
      <c r="L11" s="10" t="s">
        <v>238</v>
      </c>
      <c r="M11" s="10" t="s">
        <v>38</v>
      </c>
      <c r="N11" s="10" t="s">
        <v>38</v>
      </c>
      <c r="O11" s="10" t="s">
        <v>38</v>
      </c>
      <c r="P11" s="11">
        <v>44539</v>
      </c>
      <c r="Q11" s="10"/>
      <c r="R11" s="10"/>
      <c r="S11" s="10"/>
      <c r="T11" s="10"/>
      <c r="U11" s="10" t="s">
        <v>360</v>
      </c>
      <c r="V11" s="8">
        <v>1</v>
      </c>
      <c r="W11" s="13">
        <v>3534</v>
      </c>
      <c r="X11" s="8">
        <v>124</v>
      </c>
      <c r="Y11" s="13">
        <v>28.5</v>
      </c>
      <c r="Z11" s="10" t="s">
        <v>379</v>
      </c>
      <c r="AA11" s="10" t="s">
        <v>183</v>
      </c>
      <c r="AB11" s="10" t="s">
        <v>342</v>
      </c>
      <c r="AC11" s="13">
        <v>3534</v>
      </c>
      <c r="AD11" s="10" t="s">
        <v>341</v>
      </c>
      <c r="AE11" s="10" t="s">
        <v>122</v>
      </c>
      <c r="AF11" s="10" t="s">
        <v>28</v>
      </c>
      <c r="AG11" s="10" t="s">
        <v>366</v>
      </c>
      <c r="AH11" s="15">
        <v>44539</v>
      </c>
      <c r="AI11" s="10"/>
      <c r="AJ11" s="13">
        <v>3534</v>
      </c>
      <c r="AK11" s="11">
        <v>44540</v>
      </c>
      <c r="AL11" s="11">
        <v>44561</v>
      </c>
      <c r="AM11" s="10"/>
      <c r="AN11" s="10" t="s">
        <v>375</v>
      </c>
    </row>
    <row r="12" spans="1:40" s="14" customFormat="1" x14ac:dyDescent="0.3">
      <c r="A12" s="8">
        <v>7</v>
      </c>
      <c r="B12" s="9" t="str">
        <f>HYPERLINK("https://my.zakupki.prom.ua/remote/dispatcher/state_purchase_view/32875117", "UA-2021-12-09-020380-c")</f>
        <v>UA-2021-12-09-020380-c</v>
      </c>
      <c r="C12" s="9" t="s">
        <v>265</v>
      </c>
      <c r="D12" s="10" t="s">
        <v>4</v>
      </c>
      <c r="E12" s="10" t="s">
        <v>355</v>
      </c>
      <c r="F12" s="10" t="s">
        <v>119</v>
      </c>
      <c r="G12" s="10" t="s">
        <v>240</v>
      </c>
      <c r="H12" s="10" t="s">
        <v>342</v>
      </c>
      <c r="I12" s="10" t="s">
        <v>245</v>
      </c>
      <c r="J12" s="10" t="s">
        <v>72</v>
      </c>
      <c r="K12" s="10" t="s">
        <v>238</v>
      </c>
      <c r="L12" s="10" t="s">
        <v>238</v>
      </c>
      <c r="M12" s="10" t="s">
        <v>38</v>
      </c>
      <c r="N12" s="10" t="s">
        <v>38</v>
      </c>
      <c r="O12" s="10" t="s">
        <v>38</v>
      </c>
      <c r="P12" s="11">
        <v>44539</v>
      </c>
      <c r="Q12" s="10"/>
      <c r="R12" s="10"/>
      <c r="S12" s="10"/>
      <c r="T12" s="10"/>
      <c r="U12" s="10" t="s">
        <v>360</v>
      </c>
      <c r="V12" s="8">
        <v>1</v>
      </c>
      <c r="W12" s="13">
        <v>16501.48</v>
      </c>
      <c r="X12" s="10" t="s">
        <v>369</v>
      </c>
      <c r="Y12" s="10" t="s">
        <v>369</v>
      </c>
      <c r="Z12" s="10" t="s">
        <v>369</v>
      </c>
      <c r="AA12" s="10" t="s">
        <v>183</v>
      </c>
      <c r="AB12" s="10" t="s">
        <v>342</v>
      </c>
      <c r="AC12" s="13">
        <v>16501.48</v>
      </c>
      <c r="AD12" s="10" t="s">
        <v>341</v>
      </c>
      <c r="AE12" s="10" t="s">
        <v>122</v>
      </c>
      <c r="AF12" s="10" t="s">
        <v>28</v>
      </c>
      <c r="AG12" s="10" t="s">
        <v>366</v>
      </c>
      <c r="AH12" s="15">
        <v>44539</v>
      </c>
      <c r="AI12" s="10"/>
      <c r="AJ12" s="13">
        <v>16501.48</v>
      </c>
      <c r="AK12" s="11">
        <v>44539</v>
      </c>
      <c r="AL12" s="11">
        <v>44561</v>
      </c>
      <c r="AM12" s="10"/>
      <c r="AN12" s="10" t="s">
        <v>375</v>
      </c>
    </row>
    <row r="13" spans="1:40" s="14" customFormat="1" x14ac:dyDescent="0.3">
      <c r="A13" s="8">
        <v>8</v>
      </c>
      <c r="B13" s="9" t="str">
        <f>HYPERLINK("https://my.zakupki.prom.ua/remote/dispatcher/state_purchase_view/32871958", "UA-2021-12-09-019501-c")</f>
        <v>UA-2021-12-09-019501-c</v>
      </c>
      <c r="C13" s="9" t="s">
        <v>265</v>
      </c>
      <c r="D13" s="10" t="s">
        <v>1</v>
      </c>
      <c r="E13" s="10" t="s">
        <v>289</v>
      </c>
      <c r="F13" s="10" t="s">
        <v>117</v>
      </c>
      <c r="G13" s="10" t="s">
        <v>240</v>
      </c>
      <c r="H13" s="10" t="s">
        <v>342</v>
      </c>
      <c r="I13" s="10" t="s">
        <v>245</v>
      </c>
      <c r="J13" s="10" t="s">
        <v>72</v>
      </c>
      <c r="K13" s="10" t="s">
        <v>238</v>
      </c>
      <c r="L13" s="10" t="s">
        <v>238</v>
      </c>
      <c r="M13" s="10" t="s">
        <v>38</v>
      </c>
      <c r="N13" s="10" t="s">
        <v>38</v>
      </c>
      <c r="O13" s="10" t="s">
        <v>38</v>
      </c>
      <c r="P13" s="11">
        <v>44539</v>
      </c>
      <c r="Q13" s="10"/>
      <c r="R13" s="10"/>
      <c r="S13" s="10"/>
      <c r="T13" s="10"/>
      <c r="U13" s="10" t="s">
        <v>360</v>
      </c>
      <c r="V13" s="8">
        <v>1</v>
      </c>
      <c r="W13" s="13">
        <v>2138.08</v>
      </c>
      <c r="X13" s="8">
        <v>180</v>
      </c>
      <c r="Y13" s="13">
        <v>11.88</v>
      </c>
      <c r="Z13" s="10" t="s">
        <v>379</v>
      </c>
      <c r="AA13" s="10" t="s">
        <v>183</v>
      </c>
      <c r="AB13" s="10" t="s">
        <v>342</v>
      </c>
      <c r="AC13" s="13">
        <v>2138.08</v>
      </c>
      <c r="AD13" s="10" t="s">
        <v>341</v>
      </c>
      <c r="AE13" s="10" t="s">
        <v>122</v>
      </c>
      <c r="AF13" s="10" t="s">
        <v>28</v>
      </c>
      <c r="AG13" s="10" t="s">
        <v>366</v>
      </c>
      <c r="AH13" s="12">
        <v>44539.758414351854</v>
      </c>
      <c r="AI13" s="10" t="s">
        <v>83</v>
      </c>
      <c r="AJ13" s="13">
        <v>2138.08</v>
      </c>
      <c r="AK13" s="11">
        <v>44540</v>
      </c>
      <c r="AL13" s="11">
        <v>44561</v>
      </c>
      <c r="AM13" s="12">
        <v>44561</v>
      </c>
      <c r="AN13" s="10" t="s">
        <v>378</v>
      </c>
    </row>
    <row r="14" spans="1:40" s="14" customFormat="1" x14ac:dyDescent="0.3">
      <c r="A14" s="8">
        <v>9</v>
      </c>
      <c r="B14" s="9" t="str">
        <f>HYPERLINK("https://my.zakupki.prom.ua/remote/dispatcher/state_purchase_view/32770875", "UA-2021-12-08-011561-c")</f>
        <v>UA-2021-12-08-011561-c</v>
      </c>
      <c r="C14" s="9" t="s">
        <v>265</v>
      </c>
      <c r="D14" s="10" t="s">
        <v>258</v>
      </c>
      <c r="E14" s="10" t="s">
        <v>258</v>
      </c>
      <c r="F14" s="10" t="s">
        <v>120</v>
      </c>
      <c r="G14" s="10" t="s">
        <v>240</v>
      </c>
      <c r="H14" s="10" t="s">
        <v>342</v>
      </c>
      <c r="I14" s="10" t="s">
        <v>245</v>
      </c>
      <c r="J14" s="10" t="s">
        <v>72</v>
      </c>
      <c r="K14" s="10" t="s">
        <v>238</v>
      </c>
      <c r="L14" s="10" t="s">
        <v>238</v>
      </c>
      <c r="M14" s="10" t="s">
        <v>38</v>
      </c>
      <c r="N14" s="10" t="s">
        <v>38</v>
      </c>
      <c r="O14" s="10" t="s">
        <v>38</v>
      </c>
      <c r="P14" s="11">
        <v>44538</v>
      </c>
      <c r="Q14" s="10"/>
      <c r="R14" s="10"/>
      <c r="S14" s="10"/>
      <c r="T14" s="10"/>
      <c r="U14" s="10" t="s">
        <v>360</v>
      </c>
      <c r="V14" s="8">
        <v>1</v>
      </c>
      <c r="W14" s="13">
        <v>24996.65</v>
      </c>
      <c r="X14" s="8">
        <v>507</v>
      </c>
      <c r="Y14" s="13">
        <v>49.3</v>
      </c>
      <c r="Z14" s="10" t="s">
        <v>379</v>
      </c>
      <c r="AA14" s="10" t="s">
        <v>183</v>
      </c>
      <c r="AB14" s="10" t="s">
        <v>342</v>
      </c>
      <c r="AC14" s="13">
        <v>24996.65</v>
      </c>
      <c r="AD14" s="10" t="s">
        <v>334</v>
      </c>
      <c r="AE14" s="10" t="s">
        <v>118</v>
      </c>
      <c r="AF14" s="10" t="s">
        <v>12</v>
      </c>
      <c r="AG14" s="15" t="s">
        <v>366</v>
      </c>
      <c r="AH14" s="12">
        <v>44539.758414351854</v>
      </c>
      <c r="AI14" s="10" t="s">
        <v>43</v>
      </c>
      <c r="AJ14" s="13">
        <v>24996.65</v>
      </c>
      <c r="AK14" s="11">
        <v>44538</v>
      </c>
      <c r="AL14" s="11">
        <v>44561</v>
      </c>
      <c r="AM14" s="12">
        <v>44561</v>
      </c>
      <c r="AN14" s="10" t="s">
        <v>375</v>
      </c>
    </row>
    <row r="15" spans="1:40" s="14" customFormat="1" x14ac:dyDescent="0.3">
      <c r="A15" s="8">
        <v>10</v>
      </c>
      <c r="B15" s="9" t="str">
        <f>HYPERLINK("https://my.zakupki.prom.ua/remote/dispatcher/state_purchase_view/32767830", "UA-2021-12-08-010688-c")</f>
        <v>UA-2021-12-08-010688-c</v>
      </c>
      <c r="C15" s="9" t="s">
        <v>265</v>
      </c>
      <c r="D15" s="10" t="s">
        <v>287</v>
      </c>
      <c r="E15" s="10" t="s">
        <v>365</v>
      </c>
      <c r="F15" s="10" t="s">
        <v>90</v>
      </c>
      <c r="G15" s="10" t="s">
        <v>240</v>
      </c>
      <c r="H15" s="10" t="s">
        <v>342</v>
      </c>
      <c r="I15" s="10" t="s">
        <v>245</v>
      </c>
      <c r="J15" s="10" t="s">
        <v>72</v>
      </c>
      <c r="K15" s="10" t="s">
        <v>238</v>
      </c>
      <c r="L15" s="10" t="s">
        <v>238</v>
      </c>
      <c r="M15" s="10" t="s">
        <v>38</v>
      </c>
      <c r="N15" s="10" t="s">
        <v>38</v>
      </c>
      <c r="O15" s="10" t="s">
        <v>38</v>
      </c>
      <c r="P15" s="11">
        <v>44538</v>
      </c>
      <c r="Q15" s="10"/>
      <c r="R15" s="10"/>
      <c r="S15" s="10"/>
      <c r="T15" s="10"/>
      <c r="U15" s="10" t="s">
        <v>360</v>
      </c>
      <c r="V15" s="8">
        <v>1</v>
      </c>
      <c r="W15" s="13">
        <v>2772.12</v>
      </c>
      <c r="X15" s="8">
        <v>156</v>
      </c>
      <c r="Y15" s="13">
        <v>17.77</v>
      </c>
      <c r="Z15" s="10" t="s">
        <v>379</v>
      </c>
      <c r="AA15" s="10" t="s">
        <v>183</v>
      </c>
      <c r="AB15" s="10" t="s">
        <v>268</v>
      </c>
      <c r="AC15" s="13">
        <v>2772.12</v>
      </c>
      <c r="AD15" s="10" t="s">
        <v>331</v>
      </c>
      <c r="AE15" s="10" t="s">
        <v>71</v>
      </c>
      <c r="AF15" s="10" t="s">
        <v>11</v>
      </c>
      <c r="AG15" s="10" t="s">
        <v>366</v>
      </c>
      <c r="AH15" s="12">
        <v>44538.58656322358</v>
      </c>
      <c r="AI15" s="10" t="s">
        <v>211</v>
      </c>
      <c r="AJ15" s="13">
        <v>2772.12</v>
      </c>
      <c r="AK15" s="11">
        <v>44562</v>
      </c>
      <c r="AL15" s="11">
        <v>44926</v>
      </c>
      <c r="AM15" s="12">
        <v>44561</v>
      </c>
      <c r="AN15" s="10" t="s">
        <v>378</v>
      </c>
    </row>
    <row r="16" spans="1:40" s="14" customFormat="1" x14ac:dyDescent="0.3">
      <c r="A16" s="8">
        <v>11</v>
      </c>
      <c r="B16" s="9" t="str">
        <f>HYPERLINK("https://my.zakupki.prom.ua/remote/dispatcher/state_purchase_view/32708525", "UA-2021-12-07-012850-c")</f>
        <v>UA-2021-12-07-012850-c</v>
      </c>
      <c r="C16" s="9" t="s">
        <v>265</v>
      </c>
      <c r="D16" s="10" t="s">
        <v>215</v>
      </c>
      <c r="E16" s="10" t="s">
        <v>364</v>
      </c>
      <c r="F16" s="10" t="s">
        <v>57</v>
      </c>
      <c r="G16" s="10" t="s">
        <v>240</v>
      </c>
      <c r="H16" s="10" t="s">
        <v>342</v>
      </c>
      <c r="I16" s="10" t="s">
        <v>245</v>
      </c>
      <c r="J16" s="10" t="s">
        <v>72</v>
      </c>
      <c r="K16" s="10" t="s">
        <v>238</v>
      </c>
      <c r="L16" s="10" t="s">
        <v>238</v>
      </c>
      <c r="M16" s="10" t="s">
        <v>38</v>
      </c>
      <c r="N16" s="10" t="s">
        <v>38</v>
      </c>
      <c r="O16" s="10" t="s">
        <v>38</v>
      </c>
      <c r="P16" s="11">
        <v>44537</v>
      </c>
      <c r="Q16" s="10"/>
      <c r="R16" s="10"/>
      <c r="S16" s="10"/>
      <c r="T16" s="10"/>
      <c r="U16" s="10" t="s">
        <v>360</v>
      </c>
      <c r="V16" s="8">
        <v>1</v>
      </c>
      <c r="W16" s="13">
        <v>11999.04</v>
      </c>
      <c r="X16" s="8">
        <v>2155</v>
      </c>
      <c r="Y16" s="13">
        <v>5.57</v>
      </c>
      <c r="Z16" s="10" t="s">
        <v>368</v>
      </c>
      <c r="AA16" s="10" t="s">
        <v>183</v>
      </c>
      <c r="AB16" s="10" t="s">
        <v>342</v>
      </c>
      <c r="AC16" s="13">
        <v>11999.04</v>
      </c>
      <c r="AD16" s="10" t="s">
        <v>332</v>
      </c>
      <c r="AE16" s="10" t="s">
        <v>145</v>
      </c>
      <c r="AF16" s="10" t="s">
        <v>15</v>
      </c>
      <c r="AG16" s="10" t="s">
        <v>366</v>
      </c>
      <c r="AH16" s="12">
        <v>44537.639732802578</v>
      </c>
      <c r="AI16" s="10" t="s">
        <v>42</v>
      </c>
      <c r="AJ16" s="13">
        <v>11999.04</v>
      </c>
      <c r="AK16" s="11">
        <v>44531</v>
      </c>
      <c r="AL16" s="11">
        <v>44561</v>
      </c>
      <c r="AM16" s="12">
        <v>44561</v>
      </c>
      <c r="AN16" s="10" t="s">
        <v>378</v>
      </c>
    </row>
    <row r="17" spans="1:40" s="14" customFormat="1" x14ac:dyDescent="0.3">
      <c r="A17" s="8">
        <v>12</v>
      </c>
      <c r="B17" s="9" t="str">
        <f>HYPERLINK("https://my.zakupki.prom.ua/remote/dispatcher/state_purchase_view/32281884", "UA-2021-11-26-008124-a")</f>
        <v>UA-2021-11-26-008124-a</v>
      </c>
      <c r="C17" s="9" t="s">
        <v>265</v>
      </c>
      <c r="D17" s="10" t="s">
        <v>279</v>
      </c>
      <c r="E17" s="10" t="s">
        <v>278</v>
      </c>
      <c r="F17" s="10" t="s">
        <v>137</v>
      </c>
      <c r="G17" s="10" t="s">
        <v>240</v>
      </c>
      <c r="H17" s="10" t="s">
        <v>342</v>
      </c>
      <c r="I17" s="10" t="s">
        <v>245</v>
      </c>
      <c r="J17" s="10" t="s">
        <v>72</v>
      </c>
      <c r="K17" s="10" t="s">
        <v>238</v>
      </c>
      <c r="L17" s="10" t="s">
        <v>238</v>
      </c>
      <c r="M17" s="10" t="s">
        <v>38</v>
      </c>
      <c r="N17" s="10" t="s">
        <v>38</v>
      </c>
      <c r="O17" s="10" t="s">
        <v>38</v>
      </c>
      <c r="P17" s="11">
        <v>44526</v>
      </c>
      <c r="Q17" s="10"/>
      <c r="R17" s="10"/>
      <c r="S17" s="10"/>
      <c r="T17" s="10"/>
      <c r="U17" s="10" t="s">
        <v>360</v>
      </c>
      <c r="V17" s="8">
        <v>1</v>
      </c>
      <c r="W17" s="13">
        <v>20000</v>
      </c>
      <c r="X17" s="8">
        <v>1</v>
      </c>
      <c r="Y17" s="13">
        <v>20000</v>
      </c>
      <c r="Z17" s="10" t="s">
        <v>379</v>
      </c>
      <c r="AA17" s="10" t="s">
        <v>183</v>
      </c>
      <c r="AB17" s="10" t="s">
        <v>268</v>
      </c>
      <c r="AC17" s="13">
        <v>20000</v>
      </c>
      <c r="AD17" s="10" t="s">
        <v>356</v>
      </c>
      <c r="AE17" s="10" t="s">
        <v>114</v>
      </c>
      <c r="AF17" s="10" t="s">
        <v>33</v>
      </c>
      <c r="AG17" s="10" t="s">
        <v>366</v>
      </c>
      <c r="AH17" s="12">
        <v>44529.627166178332</v>
      </c>
      <c r="AI17" s="10" t="s">
        <v>82</v>
      </c>
      <c r="AJ17" s="13">
        <v>20000</v>
      </c>
      <c r="AK17" s="11">
        <v>44526</v>
      </c>
      <c r="AL17" s="11">
        <v>44561</v>
      </c>
      <c r="AM17" s="12">
        <v>44561</v>
      </c>
      <c r="AN17" s="10" t="s">
        <v>378</v>
      </c>
    </row>
    <row r="18" spans="1:40" s="14" customFormat="1" x14ac:dyDescent="0.3">
      <c r="A18" s="8">
        <v>13</v>
      </c>
      <c r="B18" s="9" t="str">
        <f>HYPERLINK("https://my.zakupki.prom.ua/remote/dispatcher/state_purchase_view/31961794", "UA-2021-11-18-012338-a")</f>
        <v>UA-2021-11-18-012338-a</v>
      </c>
      <c r="C18" s="9" t="s">
        <v>265</v>
      </c>
      <c r="D18" s="10" t="s">
        <v>293</v>
      </c>
      <c r="E18" s="10" t="s">
        <v>294</v>
      </c>
      <c r="F18" s="10" t="s">
        <v>58</v>
      </c>
      <c r="G18" s="10" t="s">
        <v>286</v>
      </c>
      <c r="H18" s="10" t="s">
        <v>342</v>
      </c>
      <c r="I18" s="10" t="s">
        <v>245</v>
      </c>
      <c r="J18" s="10" t="s">
        <v>72</v>
      </c>
      <c r="K18" s="10" t="s">
        <v>238</v>
      </c>
      <c r="L18" s="10" t="s">
        <v>238</v>
      </c>
      <c r="M18" s="10" t="s">
        <v>38</v>
      </c>
      <c r="N18" s="10" t="s">
        <v>38</v>
      </c>
      <c r="O18" s="10" t="s">
        <v>38</v>
      </c>
      <c r="P18" s="11">
        <v>44518</v>
      </c>
      <c r="Q18" s="10"/>
      <c r="R18" s="10"/>
      <c r="S18" s="10"/>
      <c r="T18" s="10"/>
      <c r="U18" s="10" t="s">
        <v>360</v>
      </c>
      <c r="V18" s="8">
        <v>1</v>
      </c>
      <c r="W18" s="13">
        <v>485437.63</v>
      </c>
      <c r="X18" s="8">
        <v>227</v>
      </c>
      <c r="Y18" s="13">
        <v>2138.4899999999998</v>
      </c>
      <c r="Z18" s="10" t="s">
        <v>363</v>
      </c>
      <c r="AA18" s="10" t="s">
        <v>183</v>
      </c>
      <c r="AB18" s="10" t="s">
        <v>342</v>
      </c>
      <c r="AC18" s="13">
        <v>485437.63</v>
      </c>
      <c r="AD18" s="10" t="s">
        <v>243</v>
      </c>
      <c r="AE18" s="10" t="s">
        <v>129</v>
      </c>
      <c r="AF18" s="10" t="s">
        <v>33</v>
      </c>
      <c r="AG18" s="10" t="s">
        <v>366</v>
      </c>
      <c r="AH18" s="12">
        <v>44529.631803827455</v>
      </c>
      <c r="AI18" s="10" t="s">
        <v>113</v>
      </c>
      <c r="AJ18" s="13">
        <v>485437.63</v>
      </c>
      <c r="AK18" s="11">
        <v>44501</v>
      </c>
      <c r="AL18" s="11">
        <v>44651</v>
      </c>
      <c r="AM18" s="12">
        <v>44561</v>
      </c>
      <c r="AN18" s="10" t="s">
        <v>378</v>
      </c>
    </row>
    <row r="19" spans="1:40" s="14" customFormat="1" x14ac:dyDescent="0.3">
      <c r="A19" s="8">
        <v>14</v>
      </c>
      <c r="B19" s="9" t="str">
        <f>HYPERLINK("https://my.zakupki.prom.ua/remote/dispatcher/state_purchase_view/31478195", "UA-2021-11-05-008056-b")</f>
        <v>UA-2021-11-05-008056-b</v>
      </c>
      <c r="C19" s="9" t="s">
        <v>265</v>
      </c>
      <c r="D19" s="10" t="s">
        <v>372</v>
      </c>
      <c r="E19" s="10" t="s">
        <v>373</v>
      </c>
      <c r="F19" s="10" t="s">
        <v>156</v>
      </c>
      <c r="G19" s="10" t="s">
        <v>240</v>
      </c>
      <c r="H19" s="10" t="s">
        <v>342</v>
      </c>
      <c r="I19" s="10" t="s">
        <v>245</v>
      </c>
      <c r="J19" s="10" t="s">
        <v>72</v>
      </c>
      <c r="K19" s="10" t="s">
        <v>238</v>
      </c>
      <c r="L19" s="10" t="s">
        <v>238</v>
      </c>
      <c r="M19" s="10" t="s">
        <v>38</v>
      </c>
      <c r="N19" s="10" t="s">
        <v>38</v>
      </c>
      <c r="O19" s="10" t="s">
        <v>38</v>
      </c>
      <c r="P19" s="11">
        <v>44505</v>
      </c>
      <c r="Q19" s="10"/>
      <c r="R19" s="10"/>
      <c r="S19" s="10"/>
      <c r="T19" s="10"/>
      <c r="U19" s="10" t="s">
        <v>360</v>
      </c>
      <c r="V19" s="8">
        <v>1</v>
      </c>
      <c r="W19" s="13">
        <v>12840</v>
      </c>
      <c r="X19" s="8">
        <v>4</v>
      </c>
      <c r="Y19" s="13">
        <v>3210</v>
      </c>
      <c r="Z19" s="10" t="s">
        <v>376</v>
      </c>
      <c r="AA19" s="10" t="s">
        <v>183</v>
      </c>
      <c r="AB19" s="10" t="s">
        <v>268</v>
      </c>
      <c r="AC19" s="13">
        <v>12840</v>
      </c>
      <c r="AD19" s="10" t="s">
        <v>206</v>
      </c>
      <c r="AE19" s="10" t="s">
        <v>99</v>
      </c>
      <c r="AF19" s="10" t="s">
        <v>37</v>
      </c>
      <c r="AG19" s="10" t="s">
        <v>366</v>
      </c>
      <c r="AH19" s="12">
        <v>44505.533630561586</v>
      </c>
      <c r="AI19" s="10" t="s">
        <v>56</v>
      </c>
      <c r="AJ19" s="13">
        <v>12840</v>
      </c>
      <c r="AK19" s="11">
        <v>44498</v>
      </c>
      <c r="AL19" s="11">
        <v>44561</v>
      </c>
      <c r="AM19" s="12">
        <v>44561</v>
      </c>
      <c r="AN19" s="10" t="s">
        <v>378</v>
      </c>
    </row>
    <row r="20" spans="1:40" s="14" customFormat="1" x14ac:dyDescent="0.3">
      <c r="A20" s="8">
        <v>15</v>
      </c>
      <c r="B20" s="9" t="str">
        <f>HYPERLINK("https://my.zakupki.prom.ua/remote/dispatcher/state_purchase_view/29821195", "UA-2021-09-14-002745-b")</f>
        <v>UA-2021-09-14-002745-b</v>
      </c>
      <c r="C20" s="9" t="s">
        <v>265</v>
      </c>
      <c r="D20" s="10" t="s">
        <v>266</v>
      </c>
      <c r="E20" s="10" t="s">
        <v>266</v>
      </c>
      <c r="F20" s="10" t="s">
        <v>163</v>
      </c>
      <c r="G20" s="10" t="s">
        <v>240</v>
      </c>
      <c r="H20" s="10" t="s">
        <v>342</v>
      </c>
      <c r="I20" s="10" t="s">
        <v>245</v>
      </c>
      <c r="J20" s="10" t="s">
        <v>72</v>
      </c>
      <c r="K20" s="10" t="s">
        <v>238</v>
      </c>
      <c r="L20" s="10" t="s">
        <v>238</v>
      </c>
      <c r="M20" s="10" t="s">
        <v>38</v>
      </c>
      <c r="N20" s="10" t="s">
        <v>38</v>
      </c>
      <c r="O20" s="10" t="s">
        <v>38</v>
      </c>
      <c r="P20" s="11">
        <v>44453</v>
      </c>
      <c r="Q20" s="10"/>
      <c r="R20" s="10"/>
      <c r="S20" s="10"/>
      <c r="T20" s="10"/>
      <c r="U20" s="10" t="s">
        <v>360</v>
      </c>
      <c r="V20" s="8">
        <v>1</v>
      </c>
      <c r="W20" s="13">
        <v>13600</v>
      </c>
      <c r="X20" s="8">
        <v>1</v>
      </c>
      <c r="Y20" s="13">
        <v>13600</v>
      </c>
      <c r="Z20" s="10" t="s">
        <v>376</v>
      </c>
      <c r="AA20" s="10" t="s">
        <v>183</v>
      </c>
      <c r="AB20" s="10" t="s">
        <v>342</v>
      </c>
      <c r="AC20" s="13">
        <v>13600</v>
      </c>
      <c r="AD20" s="10" t="s">
        <v>330</v>
      </c>
      <c r="AE20" s="10" t="s">
        <v>93</v>
      </c>
      <c r="AF20" s="10" t="s">
        <v>25</v>
      </c>
      <c r="AG20" s="10" t="s">
        <v>366</v>
      </c>
      <c r="AH20" s="12">
        <v>44453.454326292267</v>
      </c>
      <c r="AI20" s="10" t="s">
        <v>82</v>
      </c>
      <c r="AJ20" s="13">
        <v>13600</v>
      </c>
      <c r="AK20" s="11">
        <v>44465</v>
      </c>
      <c r="AL20" s="11">
        <v>44465</v>
      </c>
      <c r="AM20" s="12">
        <v>44561</v>
      </c>
      <c r="AN20" s="10" t="s">
        <v>378</v>
      </c>
    </row>
    <row r="21" spans="1:40" s="14" customFormat="1" x14ac:dyDescent="0.3">
      <c r="A21" s="8">
        <v>16</v>
      </c>
      <c r="B21" s="9" t="str">
        <f>HYPERLINK("https://my.zakupki.prom.ua/remote/dispatcher/state_purchase_view/29819840", "UA-2021-09-14-002358-b")</f>
        <v>UA-2021-09-14-002358-b</v>
      </c>
      <c r="C21" s="9" t="s">
        <v>265</v>
      </c>
      <c r="D21" s="10" t="s">
        <v>299</v>
      </c>
      <c r="E21" s="10" t="s">
        <v>299</v>
      </c>
      <c r="F21" s="10" t="s">
        <v>164</v>
      </c>
      <c r="G21" s="10" t="s">
        <v>240</v>
      </c>
      <c r="H21" s="10" t="s">
        <v>342</v>
      </c>
      <c r="I21" s="10" t="s">
        <v>245</v>
      </c>
      <c r="J21" s="10" t="s">
        <v>72</v>
      </c>
      <c r="K21" s="10" t="s">
        <v>238</v>
      </c>
      <c r="L21" s="10" t="s">
        <v>238</v>
      </c>
      <c r="M21" s="10" t="s">
        <v>38</v>
      </c>
      <c r="N21" s="10" t="s">
        <v>38</v>
      </c>
      <c r="O21" s="10" t="s">
        <v>38</v>
      </c>
      <c r="P21" s="11">
        <v>44453</v>
      </c>
      <c r="Q21" s="10"/>
      <c r="R21" s="10"/>
      <c r="S21" s="10"/>
      <c r="T21" s="10"/>
      <c r="U21" s="10" t="s">
        <v>360</v>
      </c>
      <c r="V21" s="8">
        <v>1</v>
      </c>
      <c r="W21" s="13">
        <v>49900.4</v>
      </c>
      <c r="X21" s="8">
        <v>4</v>
      </c>
      <c r="Y21" s="13">
        <v>12475.1</v>
      </c>
      <c r="Z21" s="10" t="s">
        <v>376</v>
      </c>
      <c r="AA21" s="10" t="s">
        <v>183</v>
      </c>
      <c r="AB21" s="10" t="s">
        <v>268</v>
      </c>
      <c r="AC21" s="13">
        <v>49900.4</v>
      </c>
      <c r="AD21" s="10" t="s">
        <v>269</v>
      </c>
      <c r="AE21" s="10" t="s">
        <v>101</v>
      </c>
      <c r="AF21" s="10" t="s">
        <v>26</v>
      </c>
      <c r="AG21" s="10" t="s">
        <v>366</v>
      </c>
      <c r="AH21" s="12">
        <v>44453.442973403566</v>
      </c>
      <c r="AI21" s="10" t="s">
        <v>75</v>
      </c>
      <c r="AJ21" s="13">
        <v>49900.4</v>
      </c>
      <c r="AK21" s="11">
        <v>44464</v>
      </c>
      <c r="AL21" s="11">
        <v>44465</v>
      </c>
      <c r="AM21" s="12">
        <v>44561</v>
      </c>
      <c r="AN21" s="10" t="s">
        <v>378</v>
      </c>
    </row>
    <row r="22" spans="1:40" s="14" customFormat="1" x14ac:dyDescent="0.3">
      <c r="A22" s="8">
        <v>17</v>
      </c>
      <c r="B22" s="9" t="str">
        <f>HYPERLINK("https://my.zakupki.prom.ua/remote/dispatcher/state_purchase_view/29808939", "UA-2021-09-13-014937-b")</f>
        <v>UA-2021-09-13-014937-b</v>
      </c>
      <c r="C22" s="9" t="s">
        <v>265</v>
      </c>
      <c r="D22" s="10" t="s">
        <v>284</v>
      </c>
      <c r="E22" s="10" t="s">
        <v>284</v>
      </c>
      <c r="F22" s="10" t="s">
        <v>146</v>
      </c>
      <c r="G22" s="10" t="s">
        <v>240</v>
      </c>
      <c r="H22" s="10" t="s">
        <v>342</v>
      </c>
      <c r="I22" s="10" t="s">
        <v>245</v>
      </c>
      <c r="J22" s="10" t="s">
        <v>72</v>
      </c>
      <c r="K22" s="10" t="s">
        <v>238</v>
      </c>
      <c r="L22" s="10" t="s">
        <v>238</v>
      </c>
      <c r="M22" s="10" t="s">
        <v>38</v>
      </c>
      <c r="N22" s="10" t="s">
        <v>38</v>
      </c>
      <c r="O22" s="10" t="s">
        <v>38</v>
      </c>
      <c r="P22" s="11">
        <v>44452</v>
      </c>
      <c r="Q22" s="10"/>
      <c r="R22" s="10"/>
      <c r="S22" s="10"/>
      <c r="T22" s="10"/>
      <c r="U22" s="10" t="s">
        <v>360</v>
      </c>
      <c r="V22" s="8">
        <v>1</v>
      </c>
      <c r="W22" s="13">
        <v>27974.400000000001</v>
      </c>
      <c r="X22" s="8">
        <v>1</v>
      </c>
      <c r="Y22" s="13">
        <v>27974.400000000001</v>
      </c>
      <c r="Z22" s="10" t="s">
        <v>379</v>
      </c>
      <c r="AA22" s="10" t="s">
        <v>183</v>
      </c>
      <c r="AB22" s="10" t="s">
        <v>342</v>
      </c>
      <c r="AC22" s="13">
        <v>27974.400000000001</v>
      </c>
      <c r="AD22" s="10" t="s">
        <v>336</v>
      </c>
      <c r="AE22" s="10" t="s">
        <v>123</v>
      </c>
      <c r="AF22" s="10" t="s">
        <v>5</v>
      </c>
      <c r="AG22" s="10" t="s">
        <v>366</v>
      </c>
      <c r="AH22" s="12">
        <v>44452.743761304017</v>
      </c>
      <c r="AI22" s="10" t="s">
        <v>102</v>
      </c>
      <c r="AJ22" s="13">
        <v>27974.400000000001</v>
      </c>
      <c r="AK22" s="11">
        <v>44452</v>
      </c>
      <c r="AL22" s="11">
        <v>44561</v>
      </c>
      <c r="AM22" s="12">
        <v>44561</v>
      </c>
      <c r="AN22" s="10" t="s">
        <v>378</v>
      </c>
    </row>
    <row r="23" spans="1:40" s="14" customFormat="1" x14ac:dyDescent="0.3">
      <c r="A23" s="8">
        <v>18</v>
      </c>
      <c r="B23" s="9" t="str">
        <f>HYPERLINK("https://my.zakupki.prom.ua/remote/dispatcher/state_purchase_view/26283951", "UA-2021-04-30-002695-b")</f>
        <v>UA-2021-04-30-002695-b</v>
      </c>
      <c r="C23" s="9" t="s">
        <v>265</v>
      </c>
      <c r="D23" s="10" t="s">
        <v>194</v>
      </c>
      <c r="E23" s="10" t="s">
        <v>194</v>
      </c>
      <c r="F23" s="10" t="s">
        <v>170</v>
      </c>
      <c r="G23" s="10" t="s">
        <v>240</v>
      </c>
      <c r="H23" s="10" t="s">
        <v>342</v>
      </c>
      <c r="I23" s="10" t="s">
        <v>245</v>
      </c>
      <c r="J23" s="10" t="s">
        <v>72</v>
      </c>
      <c r="K23" s="10" t="s">
        <v>238</v>
      </c>
      <c r="L23" s="10" t="s">
        <v>238</v>
      </c>
      <c r="M23" s="10" t="s">
        <v>38</v>
      </c>
      <c r="N23" s="10" t="s">
        <v>38</v>
      </c>
      <c r="O23" s="10" t="s">
        <v>38</v>
      </c>
      <c r="P23" s="11">
        <v>44316</v>
      </c>
      <c r="Q23" s="10"/>
      <c r="R23" s="10"/>
      <c r="S23" s="10"/>
      <c r="T23" s="10"/>
      <c r="U23" s="10" t="s">
        <v>360</v>
      </c>
      <c r="V23" s="8">
        <v>1</v>
      </c>
      <c r="W23" s="13">
        <v>43000</v>
      </c>
      <c r="X23" s="8">
        <v>1</v>
      </c>
      <c r="Y23" s="13">
        <v>43000</v>
      </c>
      <c r="Z23" s="10" t="s">
        <v>376</v>
      </c>
      <c r="AA23" s="10" t="s">
        <v>183</v>
      </c>
      <c r="AB23" s="10" t="s">
        <v>342</v>
      </c>
      <c r="AC23" s="13">
        <v>43000</v>
      </c>
      <c r="AD23" s="10" t="s">
        <v>221</v>
      </c>
      <c r="AE23" s="10" t="s">
        <v>98</v>
      </c>
      <c r="AF23" s="10" t="s">
        <v>8</v>
      </c>
      <c r="AG23" s="10" t="s">
        <v>366</v>
      </c>
      <c r="AH23" s="12">
        <v>44316.486632596978</v>
      </c>
      <c r="AI23" s="10" t="s">
        <v>79</v>
      </c>
      <c r="AJ23" s="13">
        <v>43000</v>
      </c>
      <c r="AK23" s="11">
        <v>44320</v>
      </c>
      <c r="AL23" s="11">
        <v>44522</v>
      </c>
      <c r="AM23" s="12">
        <v>44561</v>
      </c>
      <c r="AN23" s="10" t="s">
        <v>378</v>
      </c>
    </row>
    <row r="24" spans="1:40" s="14" customFormat="1" x14ac:dyDescent="0.3">
      <c r="A24" s="8">
        <v>19</v>
      </c>
      <c r="B24" s="9" t="str">
        <f>HYPERLINK("https://my.zakupki.prom.ua/remote/dispatcher/state_purchase_view/25236111", "UA-2021-03-25-004517-b")</f>
        <v>UA-2021-03-25-004517-b</v>
      </c>
      <c r="C24" s="9" t="s">
        <v>265</v>
      </c>
      <c r="D24" s="10" t="s">
        <v>229</v>
      </c>
      <c r="E24" s="10" t="s">
        <v>229</v>
      </c>
      <c r="F24" s="10" t="s">
        <v>94</v>
      </c>
      <c r="G24" s="10" t="s">
        <v>240</v>
      </c>
      <c r="H24" s="10" t="s">
        <v>342</v>
      </c>
      <c r="I24" s="10" t="s">
        <v>245</v>
      </c>
      <c r="J24" s="10" t="s">
        <v>72</v>
      </c>
      <c r="K24" s="10" t="s">
        <v>238</v>
      </c>
      <c r="L24" s="10" t="s">
        <v>238</v>
      </c>
      <c r="M24" s="10" t="s">
        <v>38</v>
      </c>
      <c r="N24" s="10" t="s">
        <v>38</v>
      </c>
      <c r="O24" s="10" t="s">
        <v>38</v>
      </c>
      <c r="P24" s="11">
        <v>44280</v>
      </c>
      <c r="Q24" s="10"/>
      <c r="R24" s="10"/>
      <c r="S24" s="10"/>
      <c r="T24" s="10"/>
      <c r="U24" s="10" t="s">
        <v>360</v>
      </c>
      <c r="V24" s="8">
        <v>1</v>
      </c>
      <c r="W24" s="13">
        <v>10824</v>
      </c>
      <c r="X24" s="8">
        <v>39</v>
      </c>
      <c r="Y24" s="13">
        <v>277.54000000000002</v>
      </c>
      <c r="Z24" s="10" t="s">
        <v>379</v>
      </c>
      <c r="AA24" s="10" t="s">
        <v>183</v>
      </c>
      <c r="AB24" s="10" t="s">
        <v>268</v>
      </c>
      <c r="AC24" s="13">
        <v>10824</v>
      </c>
      <c r="AD24" s="10" t="s">
        <v>196</v>
      </c>
      <c r="AE24" s="10" t="s">
        <v>105</v>
      </c>
      <c r="AF24" s="10" t="s">
        <v>36</v>
      </c>
      <c r="AG24" s="10" t="s">
        <v>366</v>
      </c>
      <c r="AH24" s="12">
        <v>44280.627262008784</v>
      </c>
      <c r="AI24" s="10" t="s">
        <v>78</v>
      </c>
      <c r="AJ24" s="13">
        <v>10824</v>
      </c>
      <c r="AK24" s="11">
        <v>44287</v>
      </c>
      <c r="AL24" s="11">
        <v>44561</v>
      </c>
      <c r="AM24" s="12">
        <v>44561</v>
      </c>
      <c r="AN24" s="10" t="s">
        <v>378</v>
      </c>
    </row>
    <row r="25" spans="1:40" s="14" customFormat="1" x14ac:dyDescent="0.3">
      <c r="A25" s="8">
        <v>20</v>
      </c>
      <c r="B25" s="9" t="str">
        <f>HYPERLINK("https://my.zakupki.prom.ua/remote/dispatcher/state_purchase_view/25230733", "UA-2021-03-25-005697-a")</f>
        <v>UA-2021-03-25-005697-a</v>
      </c>
      <c r="C25" s="9" t="s">
        <v>265</v>
      </c>
      <c r="D25" s="10" t="s">
        <v>303</v>
      </c>
      <c r="E25" s="10" t="s">
        <v>302</v>
      </c>
      <c r="F25" s="10" t="s">
        <v>167</v>
      </c>
      <c r="G25" s="10" t="s">
        <v>240</v>
      </c>
      <c r="H25" s="10" t="s">
        <v>342</v>
      </c>
      <c r="I25" s="10" t="s">
        <v>245</v>
      </c>
      <c r="J25" s="10" t="s">
        <v>72</v>
      </c>
      <c r="K25" s="10" t="s">
        <v>238</v>
      </c>
      <c r="L25" s="10" t="s">
        <v>238</v>
      </c>
      <c r="M25" s="10" t="s">
        <v>38</v>
      </c>
      <c r="N25" s="10" t="s">
        <v>38</v>
      </c>
      <c r="O25" s="10" t="s">
        <v>38</v>
      </c>
      <c r="P25" s="11">
        <v>44280</v>
      </c>
      <c r="Q25" s="10"/>
      <c r="R25" s="10"/>
      <c r="S25" s="10"/>
      <c r="T25" s="10"/>
      <c r="U25" s="10" t="s">
        <v>360</v>
      </c>
      <c r="V25" s="8">
        <v>1</v>
      </c>
      <c r="W25" s="13">
        <v>5000</v>
      </c>
      <c r="X25" s="8">
        <v>32691</v>
      </c>
      <c r="Y25" s="13">
        <v>0.15</v>
      </c>
      <c r="Z25" s="10" t="s">
        <v>199</v>
      </c>
      <c r="AA25" s="10" t="s">
        <v>183</v>
      </c>
      <c r="AB25" s="10" t="s">
        <v>342</v>
      </c>
      <c r="AC25" s="13">
        <v>5000</v>
      </c>
      <c r="AD25" s="10" t="s">
        <v>190</v>
      </c>
      <c r="AE25" s="10" t="s">
        <v>92</v>
      </c>
      <c r="AF25" s="10" t="s">
        <v>18</v>
      </c>
      <c r="AG25" s="10" t="s">
        <v>366</v>
      </c>
      <c r="AH25" s="12">
        <v>44280.565770034933</v>
      </c>
      <c r="AI25" s="10" t="s">
        <v>65</v>
      </c>
      <c r="AJ25" s="13">
        <v>5000</v>
      </c>
      <c r="AK25" s="11">
        <v>44197</v>
      </c>
      <c r="AL25" s="11">
        <v>44561</v>
      </c>
      <c r="AM25" s="12">
        <v>44561</v>
      </c>
      <c r="AN25" s="10" t="s">
        <v>378</v>
      </c>
    </row>
    <row r="26" spans="1:40" s="14" customFormat="1" x14ac:dyDescent="0.3">
      <c r="A26" s="8">
        <v>21</v>
      </c>
      <c r="B26" s="9" t="str">
        <f>HYPERLINK("https://my.zakupki.prom.ua/remote/dispatcher/state_purchase_view/24996331", "UA-2021-03-17-012899-c")</f>
        <v>UA-2021-03-17-012899-c</v>
      </c>
      <c r="C26" s="9" t="s">
        <v>265</v>
      </c>
      <c r="D26" s="10" t="s">
        <v>298</v>
      </c>
      <c r="E26" s="10" t="s">
        <v>298</v>
      </c>
      <c r="F26" s="10" t="s">
        <v>159</v>
      </c>
      <c r="G26" s="10" t="s">
        <v>240</v>
      </c>
      <c r="H26" s="10" t="s">
        <v>342</v>
      </c>
      <c r="I26" s="10" t="s">
        <v>245</v>
      </c>
      <c r="J26" s="10" t="s">
        <v>72</v>
      </c>
      <c r="K26" s="10" t="s">
        <v>238</v>
      </c>
      <c r="L26" s="10" t="s">
        <v>238</v>
      </c>
      <c r="M26" s="10" t="s">
        <v>38</v>
      </c>
      <c r="N26" s="10" t="s">
        <v>38</v>
      </c>
      <c r="O26" s="10" t="s">
        <v>38</v>
      </c>
      <c r="P26" s="11">
        <v>44272</v>
      </c>
      <c r="Q26" s="10"/>
      <c r="R26" s="10"/>
      <c r="S26" s="10"/>
      <c r="T26" s="10"/>
      <c r="U26" s="10" t="s">
        <v>360</v>
      </c>
      <c r="V26" s="8">
        <v>1</v>
      </c>
      <c r="W26" s="13">
        <v>2037</v>
      </c>
      <c r="X26" s="8">
        <v>13</v>
      </c>
      <c r="Y26" s="13">
        <v>156.69</v>
      </c>
      <c r="Z26" s="10" t="s">
        <v>376</v>
      </c>
      <c r="AA26" s="10" t="s">
        <v>183</v>
      </c>
      <c r="AB26" s="10" t="s">
        <v>268</v>
      </c>
      <c r="AC26" s="13">
        <v>2037</v>
      </c>
      <c r="AD26" s="10" t="s">
        <v>205</v>
      </c>
      <c r="AE26" s="10" t="s">
        <v>100</v>
      </c>
      <c r="AF26" s="10" t="s">
        <v>22</v>
      </c>
      <c r="AG26" s="10" t="s">
        <v>366</v>
      </c>
      <c r="AH26" s="12">
        <v>44305.580280087583</v>
      </c>
      <c r="AI26" s="10" t="s">
        <v>80</v>
      </c>
      <c r="AJ26" s="13">
        <v>2037</v>
      </c>
      <c r="AK26" s="11">
        <v>44270</v>
      </c>
      <c r="AL26" s="11">
        <v>44561</v>
      </c>
      <c r="AM26" s="12">
        <v>44561</v>
      </c>
      <c r="AN26" s="10" t="s">
        <v>378</v>
      </c>
    </row>
    <row r="27" spans="1:40" s="14" customFormat="1" x14ac:dyDescent="0.3">
      <c r="A27" s="8">
        <v>22</v>
      </c>
      <c r="B27" s="9" t="str">
        <f>HYPERLINK("https://my.zakupki.prom.ua/remote/dispatcher/state_purchase_view/24566749", "UA-2021-03-03-006229-c")</f>
        <v>UA-2021-03-03-006229-c</v>
      </c>
      <c r="C27" s="9" t="s">
        <v>265</v>
      </c>
      <c r="D27" s="10" t="s">
        <v>319</v>
      </c>
      <c r="E27" s="10" t="s">
        <v>319</v>
      </c>
      <c r="F27" s="10" t="s">
        <v>179</v>
      </c>
      <c r="G27" s="10" t="s">
        <v>240</v>
      </c>
      <c r="H27" s="10" t="s">
        <v>342</v>
      </c>
      <c r="I27" s="10" t="s">
        <v>245</v>
      </c>
      <c r="J27" s="10" t="s">
        <v>72</v>
      </c>
      <c r="K27" s="10" t="s">
        <v>238</v>
      </c>
      <c r="L27" s="10" t="s">
        <v>238</v>
      </c>
      <c r="M27" s="10" t="s">
        <v>38</v>
      </c>
      <c r="N27" s="10" t="s">
        <v>38</v>
      </c>
      <c r="O27" s="10" t="s">
        <v>38</v>
      </c>
      <c r="P27" s="11">
        <v>44258</v>
      </c>
      <c r="Q27" s="10"/>
      <c r="R27" s="10"/>
      <c r="S27" s="10"/>
      <c r="T27" s="10"/>
      <c r="U27" s="10" t="s">
        <v>360</v>
      </c>
      <c r="V27" s="8">
        <v>1</v>
      </c>
      <c r="W27" s="13">
        <v>11422.67</v>
      </c>
      <c r="X27" s="8">
        <v>1103</v>
      </c>
      <c r="Y27" s="13">
        <v>10.36</v>
      </c>
      <c r="Z27" s="10" t="s">
        <v>371</v>
      </c>
      <c r="AA27" s="10" t="s">
        <v>183</v>
      </c>
      <c r="AB27" s="10" t="s">
        <v>342</v>
      </c>
      <c r="AC27" s="13">
        <v>11422.67</v>
      </c>
      <c r="AD27" s="10" t="s">
        <v>242</v>
      </c>
      <c r="AE27" s="10" t="s">
        <v>47</v>
      </c>
      <c r="AF27" s="10" t="s">
        <v>30</v>
      </c>
      <c r="AG27" s="10" t="s">
        <v>366</v>
      </c>
      <c r="AH27" s="12">
        <v>44258.562855630335</v>
      </c>
      <c r="AI27" s="10" t="s">
        <v>69</v>
      </c>
      <c r="AJ27" s="13">
        <v>11422.67</v>
      </c>
      <c r="AK27" s="11">
        <v>44197</v>
      </c>
      <c r="AL27" s="11">
        <v>44561</v>
      </c>
      <c r="AM27" s="12">
        <v>44561</v>
      </c>
      <c r="AN27" s="10" t="s">
        <v>378</v>
      </c>
    </row>
    <row r="28" spans="1:40" s="14" customFormat="1" x14ac:dyDescent="0.3">
      <c r="A28" s="8">
        <v>23</v>
      </c>
      <c r="B28" s="9" t="str">
        <f>HYPERLINK("https://my.zakupki.prom.ua/remote/dispatcher/state_purchase_view/24565672", "UA-2021-03-03-005837-c")</f>
        <v>UA-2021-03-03-005837-c</v>
      </c>
      <c r="C28" s="9" t="s">
        <v>265</v>
      </c>
      <c r="D28" s="10" t="s">
        <v>320</v>
      </c>
      <c r="E28" s="10" t="s">
        <v>321</v>
      </c>
      <c r="F28" s="10" t="s">
        <v>166</v>
      </c>
      <c r="G28" s="10" t="s">
        <v>240</v>
      </c>
      <c r="H28" s="10" t="s">
        <v>342</v>
      </c>
      <c r="I28" s="10" t="s">
        <v>245</v>
      </c>
      <c r="J28" s="10" t="s">
        <v>72</v>
      </c>
      <c r="K28" s="10" t="s">
        <v>238</v>
      </c>
      <c r="L28" s="10" t="s">
        <v>238</v>
      </c>
      <c r="M28" s="10" t="s">
        <v>38</v>
      </c>
      <c r="N28" s="10" t="s">
        <v>38</v>
      </c>
      <c r="O28" s="10" t="s">
        <v>38</v>
      </c>
      <c r="P28" s="11">
        <v>44258</v>
      </c>
      <c r="Q28" s="10"/>
      <c r="R28" s="10"/>
      <c r="S28" s="10"/>
      <c r="T28" s="10"/>
      <c r="U28" s="10" t="s">
        <v>360</v>
      </c>
      <c r="V28" s="8">
        <v>1</v>
      </c>
      <c r="W28" s="13">
        <v>16465.580000000002</v>
      </c>
      <c r="X28" s="8">
        <v>1103</v>
      </c>
      <c r="Y28" s="13">
        <v>14.93</v>
      </c>
      <c r="Z28" s="10" t="s">
        <v>371</v>
      </c>
      <c r="AA28" s="10" t="s">
        <v>183</v>
      </c>
      <c r="AB28" s="10" t="s">
        <v>342</v>
      </c>
      <c r="AC28" s="13">
        <v>16465.580000000002</v>
      </c>
      <c r="AD28" s="10" t="s">
        <v>242</v>
      </c>
      <c r="AE28" s="10" t="s">
        <v>47</v>
      </c>
      <c r="AF28" s="10" t="s">
        <v>30</v>
      </c>
      <c r="AG28" s="10" t="s">
        <v>366</v>
      </c>
      <c r="AH28" s="12">
        <v>44258.546681576699</v>
      </c>
      <c r="AI28" s="10" t="s">
        <v>68</v>
      </c>
      <c r="AJ28" s="13">
        <v>16465.580000000002</v>
      </c>
      <c r="AK28" s="11">
        <v>44197</v>
      </c>
      <c r="AL28" s="11">
        <v>44561</v>
      </c>
      <c r="AM28" s="12">
        <v>44561</v>
      </c>
      <c r="AN28" s="10" t="s">
        <v>378</v>
      </c>
    </row>
    <row r="29" spans="1:40" s="14" customFormat="1" x14ac:dyDescent="0.3">
      <c r="A29" s="8">
        <v>24</v>
      </c>
      <c r="B29" s="9" t="str">
        <f>HYPERLINK("https://my.zakupki.prom.ua/remote/dispatcher/state_purchase_view/23638876", "UA-2021-02-04-003252-a")</f>
        <v>UA-2021-02-04-003252-a</v>
      </c>
      <c r="C29" s="9" t="s">
        <v>265</v>
      </c>
      <c r="D29" s="10" t="s">
        <v>2</v>
      </c>
      <c r="E29" s="10" t="s">
        <v>295</v>
      </c>
      <c r="F29" s="10" t="s">
        <v>58</v>
      </c>
      <c r="G29" s="10" t="s">
        <v>286</v>
      </c>
      <c r="H29" s="10" t="s">
        <v>342</v>
      </c>
      <c r="I29" s="10" t="s">
        <v>245</v>
      </c>
      <c r="J29" s="10" t="s">
        <v>72</v>
      </c>
      <c r="K29" s="10" t="s">
        <v>238</v>
      </c>
      <c r="L29" s="10" t="s">
        <v>238</v>
      </c>
      <c r="M29" s="10" t="s">
        <v>38</v>
      </c>
      <c r="N29" s="10" t="s">
        <v>38</v>
      </c>
      <c r="O29" s="10" t="s">
        <v>38</v>
      </c>
      <c r="P29" s="11">
        <v>44231</v>
      </c>
      <c r="Q29" s="10"/>
      <c r="R29" s="10"/>
      <c r="S29" s="10"/>
      <c r="T29" s="10"/>
      <c r="U29" s="10" t="s">
        <v>360</v>
      </c>
      <c r="V29" s="8">
        <v>1</v>
      </c>
      <c r="W29" s="13">
        <v>587733.03</v>
      </c>
      <c r="X29" s="8">
        <v>330</v>
      </c>
      <c r="Y29" s="13">
        <v>1781.01</v>
      </c>
      <c r="Z29" s="10" t="s">
        <v>363</v>
      </c>
      <c r="AA29" s="10" t="s">
        <v>183</v>
      </c>
      <c r="AB29" s="10" t="s">
        <v>342</v>
      </c>
      <c r="AC29" s="13">
        <v>587733.03</v>
      </c>
      <c r="AD29" s="10" t="s">
        <v>244</v>
      </c>
      <c r="AE29" s="10" t="s">
        <v>116</v>
      </c>
      <c r="AF29" s="10" t="s">
        <v>32</v>
      </c>
      <c r="AG29" s="10" t="s">
        <v>366</v>
      </c>
      <c r="AH29" s="12">
        <v>44237.737484375604</v>
      </c>
      <c r="AI29" s="10" t="s">
        <v>45</v>
      </c>
      <c r="AJ29" s="13">
        <v>587733.03</v>
      </c>
      <c r="AK29" s="11">
        <v>44197</v>
      </c>
      <c r="AL29" s="11">
        <v>44561</v>
      </c>
      <c r="AM29" s="12">
        <v>44561</v>
      </c>
      <c r="AN29" s="10" t="s">
        <v>378</v>
      </c>
    </row>
    <row r="30" spans="1:40" s="14" customFormat="1" x14ac:dyDescent="0.3">
      <c r="A30" s="8">
        <v>25</v>
      </c>
      <c r="B30" s="9" t="str">
        <f>HYPERLINK("https://my.zakupki.prom.ua/remote/dispatcher/state_purchase_view/23537103", "UA-2021-02-02-007093-a")</f>
        <v>UA-2021-02-02-007093-a</v>
      </c>
      <c r="C30" s="9" t="s">
        <v>265</v>
      </c>
      <c r="D30" s="10" t="s">
        <v>305</v>
      </c>
      <c r="E30" s="10" t="s">
        <v>304</v>
      </c>
      <c r="F30" s="10" t="s">
        <v>172</v>
      </c>
      <c r="G30" s="10" t="s">
        <v>240</v>
      </c>
      <c r="H30" s="10" t="s">
        <v>342</v>
      </c>
      <c r="I30" s="10" t="s">
        <v>245</v>
      </c>
      <c r="J30" s="10" t="s">
        <v>72</v>
      </c>
      <c r="K30" s="10" t="s">
        <v>238</v>
      </c>
      <c r="L30" s="10" t="s">
        <v>238</v>
      </c>
      <c r="M30" s="10" t="s">
        <v>38</v>
      </c>
      <c r="N30" s="10" t="s">
        <v>38</v>
      </c>
      <c r="O30" s="10" t="s">
        <v>38</v>
      </c>
      <c r="P30" s="11">
        <v>44229</v>
      </c>
      <c r="Q30" s="10"/>
      <c r="R30" s="10"/>
      <c r="S30" s="10"/>
      <c r="T30" s="10"/>
      <c r="U30" s="10" t="s">
        <v>360</v>
      </c>
      <c r="V30" s="8">
        <v>1</v>
      </c>
      <c r="W30" s="13">
        <v>4800</v>
      </c>
      <c r="X30" s="8">
        <v>12</v>
      </c>
      <c r="Y30" s="13">
        <v>400</v>
      </c>
      <c r="Z30" s="10" t="s">
        <v>376</v>
      </c>
      <c r="AA30" s="10" t="s">
        <v>183</v>
      </c>
      <c r="AB30" s="10" t="s">
        <v>268</v>
      </c>
      <c r="AC30" s="13">
        <v>4800</v>
      </c>
      <c r="AD30" s="10" t="s">
        <v>340</v>
      </c>
      <c r="AE30" s="10" t="s">
        <v>127</v>
      </c>
      <c r="AF30" s="10" t="s">
        <v>6</v>
      </c>
      <c r="AG30" s="10" t="s">
        <v>366</v>
      </c>
      <c r="AH30" s="12">
        <v>44231.670287890738</v>
      </c>
      <c r="AI30" s="10" t="s">
        <v>89</v>
      </c>
      <c r="AJ30" s="13">
        <v>4800</v>
      </c>
      <c r="AK30" s="11">
        <v>44197</v>
      </c>
      <c r="AL30" s="11">
        <v>44561</v>
      </c>
      <c r="AM30" s="12">
        <v>44561</v>
      </c>
      <c r="AN30" s="10" t="s">
        <v>378</v>
      </c>
    </row>
    <row r="31" spans="1:40" s="14" customFormat="1" x14ac:dyDescent="0.3">
      <c r="A31" s="8">
        <v>26</v>
      </c>
      <c r="B31" s="9" t="str">
        <f>HYPERLINK("https://my.zakupki.prom.ua/remote/dispatcher/state_purchase_view/22891416", "UA-2021-01-11-000001-b")</f>
        <v>UA-2021-01-11-000001-b</v>
      </c>
      <c r="C31" s="9" t="s">
        <v>265</v>
      </c>
      <c r="D31" s="10" t="s">
        <v>344</v>
      </c>
      <c r="E31" s="10" t="s">
        <v>343</v>
      </c>
      <c r="F31" s="10" t="s">
        <v>173</v>
      </c>
      <c r="G31" s="10" t="s">
        <v>240</v>
      </c>
      <c r="H31" s="10" t="s">
        <v>342</v>
      </c>
      <c r="I31" s="10" t="s">
        <v>245</v>
      </c>
      <c r="J31" s="10" t="s">
        <v>72</v>
      </c>
      <c r="K31" s="10" t="s">
        <v>238</v>
      </c>
      <c r="L31" s="10" t="s">
        <v>238</v>
      </c>
      <c r="M31" s="10" t="s">
        <v>38</v>
      </c>
      <c r="N31" s="10" t="s">
        <v>38</v>
      </c>
      <c r="O31" s="10" t="s">
        <v>38</v>
      </c>
      <c r="P31" s="11">
        <v>44207</v>
      </c>
      <c r="Q31" s="10"/>
      <c r="R31" s="10"/>
      <c r="S31" s="10"/>
      <c r="T31" s="10"/>
      <c r="U31" s="10" t="s">
        <v>360</v>
      </c>
      <c r="V31" s="8">
        <v>1</v>
      </c>
      <c r="W31" s="13">
        <v>6000</v>
      </c>
      <c r="X31" s="8">
        <v>1</v>
      </c>
      <c r="Y31" s="13">
        <v>6000</v>
      </c>
      <c r="Z31" s="10" t="s">
        <v>376</v>
      </c>
      <c r="AA31" s="10" t="s">
        <v>183</v>
      </c>
      <c r="AB31" s="10" t="s">
        <v>268</v>
      </c>
      <c r="AC31" s="13">
        <v>6000</v>
      </c>
      <c r="AD31" s="10" t="s">
        <v>329</v>
      </c>
      <c r="AE31" s="10" t="s">
        <v>124</v>
      </c>
      <c r="AF31" s="10" t="s">
        <v>13</v>
      </c>
      <c r="AG31" s="10" t="s">
        <v>366</v>
      </c>
      <c r="AH31" s="12">
        <v>44231.67081057273</v>
      </c>
      <c r="AI31" s="10" t="s">
        <v>181</v>
      </c>
      <c r="AJ31" s="13">
        <v>6000</v>
      </c>
      <c r="AK31" s="11">
        <v>44197</v>
      </c>
      <c r="AL31" s="11">
        <v>44561</v>
      </c>
      <c r="AM31" s="12">
        <v>44561</v>
      </c>
      <c r="AN31" s="10" t="s">
        <v>378</v>
      </c>
    </row>
    <row r="32" spans="1:40" s="14" customFormat="1" x14ac:dyDescent="0.3">
      <c r="A32" s="8">
        <v>27</v>
      </c>
      <c r="B32" s="9" t="str">
        <f>HYPERLINK("https://my.zakupki.prom.ua/remote/dispatcher/state_purchase_view/22891415", "UA-2021-01-10-000115-b")</f>
        <v>UA-2021-01-10-000115-b</v>
      </c>
      <c r="C32" s="9" t="s">
        <v>265</v>
      </c>
      <c r="D32" s="10" t="s">
        <v>300</v>
      </c>
      <c r="E32" s="10" t="s">
        <v>301</v>
      </c>
      <c r="F32" s="10" t="s">
        <v>175</v>
      </c>
      <c r="G32" s="10" t="s">
        <v>240</v>
      </c>
      <c r="H32" s="10" t="s">
        <v>342</v>
      </c>
      <c r="I32" s="10" t="s">
        <v>245</v>
      </c>
      <c r="J32" s="10" t="s">
        <v>72</v>
      </c>
      <c r="K32" s="10" t="s">
        <v>238</v>
      </c>
      <c r="L32" s="10" t="s">
        <v>238</v>
      </c>
      <c r="M32" s="10" t="s">
        <v>38</v>
      </c>
      <c r="N32" s="10" t="s">
        <v>38</v>
      </c>
      <c r="O32" s="10" t="s">
        <v>38</v>
      </c>
      <c r="P32" s="11">
        <v>44206</v>
      </c>
      <c r="Q32" s="10"/>
      <c r="R32" s="10"/>
      <c r="S32" s="10"/>
      <c r="T32" s="10"/>
      <c r="U32" s="10" t="s">
        <v>360</v>
      </c>
      <c r="V32" s="8">
        <v>1</v>
      </c>
      <c r="W32" s="13">
        <v>10848</v>
      </c>
      <c r="X32" s="8">
        <v>1</v>
      </c>
      <c r="Y32" s="13">
        <v>10848</v>
      </c>
      <c r="Z32" s="10" t="s">
        <v>376</v>
      </c>
      <c r="AA32" s="10" t="s">
        <v>183</v>
      </c>
      <c r="AB32" s="10" t="s">
        <v>268</v>
      </c>
      <c r="AC32" s="13">
        <v>10848</v>
      </c>
      <c r="AD32" s="10" t="s">
        <v>338</v>
      </c>
      <c r="AE32" s="10" t="s">
        <v>130</v>
      </c>
      <c r="AF32" s="10" t="s">
        <v>14</v>
      </c>
      <c r="AG32" s="10" t="s">
        <v>366</v>
      </c>
      <c r="AH32" s="12">
        <v>44231.672668748135</v>
      </c>
      <c r="AI32" s="10" t="s">
        <v>165</v>
      </c>
      <c r="AJ32" s="13">
        <v>10848</v>
      </c>
      <c r="AK32" s="11">
        <v>44197</v>
      </c>
      <c r="AL32" s="11">
        <v>44561</v>
      </c>
      <c r="AM32" s="12">
        <v>44561</v>
      </c>
      <c r="AN32" s="10" t="s">
        <v>378</v>
      </c>
    </row>
    <row r="33" spans="1:40" s="14" customFormat="1" x14ac:dyDescent="0.3">
      <c r="A33" s="8">
        <v>28</v>
      </c>
      <c r="B33" s="9" t="str">
        <f>HYPERLINK("https://my.zakupki.prom.ua/remote/dispatcher/state_purchase_view/22888388", "UA-2021-01-08-000241-b")</f>
        <v>UA-2021-01-08-000241-b</v>
      </c>
      <c r="C33" s="9" t="s">
        <v>265</v>
      </c>
      <c r="D33" s="10" t="s">
        <v>271</v>
      </c>
      <c r="E33" s="10" t="s">
        <v>271</v>
      </c>
      <c r="F33" s="10" t="s">
        <v>180</v>
      </c>
      <c r="G33" s="10" t="s">
        <v>240</v>
      </c>
      <c r="H33" s="10" t="s">
        <v>342</v>
      </c>
      <c r="I33" s="10" t="s">
        <v>245</v>
      </c>
      <c r="J33" s="10" t="s">
        <v>72</v>
      </c>
      <c r="K33" s="10" t="s">
        <v>238</v>
      </c>
      <c r="L33" s="10" t="s">
        <v>238</v>
      </c>
      <c r="M33" s="10" t="s">
        <v>38</v>
      </c>
      <c r="N33" s="10" t="s">
        <v>38</v>
      </c>
      <c r="O33" s="10" t="s">
        <v>38</v>
      </c>
      <c r="P33" s="11">
        <v>44204</v>
      </c>
      <c r="Q33" s="10"/>
      <c r="R33" s="10"/>
      <c r="S33" s="10"/>
      <c r="T33" s="10"/>
      <c r="U33" s="10" t="s">
        <v>360</v>
      </c>
      <c r="V33" s="8">
        <v>1</v>
      </c>
      <c r="W33" s="13">
        <v>5956.57</v>
      </c>
      <c r="X33" s="8">
        <v>46</v>
      </c>
      <c r="Y33" s="13">
        <v>129.49</v>
      </c>
      <c r="Z33" s="10" t="s">
        <v>371</v>
      </c>
      <c r="AA33" s="10" t="s">
        <v>183</v>
      </c>
      <c r="AB33" s="10" t="s">
        <v>342</v>
      </c>
      <c r="AC33" s="13">
        <v>5956.57</v>
      </c>
      <c r="AD33" s="10" t="s">
        <v>333</v>
      </c>
      <c r="AE33" s="10" t="s">
        <v>147</v>
      </c>
      <c r="AF33" s="10" t="s">
        <v>24</v>
      </c>
      <c r="AG33" s="10" t="s">
        <v>366</v>
      </c>
      <c r="AH33" s="12">
        <v>44231.677353806976</v>
      </c>
      <c r="AI33" s="10" t="s">
        <v>87</v>
      </c>
      <c r="AJ33" s="13">
        <v>5956.56</v>
      </c>
      <c r="AK33" s="11">
        <v>44197</v>
      </c>
      <c r="AL33" s="11">
        <v>44561</v>
      </c>
      <c r="AM33" s="12">
        <v>44561</v>
      </c>
      <c r="AN33" s="10" t="s">
        <v>378</v>
      </c>
    </row>
    <row r="34" spans="1:40" s="14" customFormat="1" x14ac:dyDescent="0.3">
      <c r="A34" s="8">
        <v>29</v>
      </c>
      <c r="B34" s="9" t="str">
        <f>HYPERLINK("https://my.zakupki.prom.ua/remote/dispatcher/state_purchase_view/22888343", "UA-2021-01-08-000229-b")</f>
        <v>UA-2021-01-08-000229-b</v>
      </c>
      <c r="C34" s="9" t="s">
        <v>265</v>
      </c>
      <c r="D34" s="10" t="s">
        <v>288</v>
      </c>
      <c r="E34" s="10" t="s">
        <v>288</v>
      </c>
      <c r="F34" s="10" t="s">
        <v>90</v>
      </c>
      <c r="G34" s="10" t="s">
        <v>240</v>
      </c>
      <c r="H34" s="10" t="s">
        <v>342</v>
      </c>
      <c r="I34" s="10" t="s">
        <v>245</v>
      </c>
      <c r="J34" s="10" t="s">
        <v>72</v>
      </c>
      <c r="K34" s="10" t="s">
        <v>238</v>
      </c>
      <c r="L34" s="10" t="s">
        <v>238</v>
      </c>
      <c r="M34" s="10" t="s">
        <v>38</v>
      </c>
      <c r="N34" s="10" t="s">
        <v>38</v>
      </c>
      <c r="O34" s="10" t="s">
        <v>38</v>
      </c>
      <c r="P34" s="11">
        <v>44204</v>
      </c>
      <c r="Q34" s="10"/>
      <c r="R34" s="10"/>
      <c r="S34" s="10"/>
      <c r="T34" s="10"/>
      <c r="U34" s="10" t="s">
        <v>360</v>
      </c>
      <c r="V34" s="8">
        <v>1</v>
      </c>
      <c r="W34" s="13">
        <v>1785.68</v>
      </c>
      <c r="X34" s="8">
        <v>48</v>
      </c>
      <c r="Y34" s="13">
        <v>37.200000000000003</v>
      </c>
      <c r="Z34" s="10" t="s">
        <v>379</v>
      </c>
      <c r="AA34" s="10" t="s">
        <v>183</v>
      </c>
      <c r="AB34" s="10" t="s">
        <v>268</v>
      </c>
      <c r="AC34" s="13">
        <v>1785.68</v>
      </c>
      <c r="AD34" s="10" t="s">
        <v>331</v>
      </c>
      <c r="AE34" s="10" t="s">
        <v>71</v>
      </c>
      <c r="AF34" s="10" t="s">
        <v>11</v>
      </c>
      <c r="AG34" s="10" t="s">
        <v>366</v>
      </c>
      <c r="AH34" s="12">
        <v>44231.679763847627</v>
      </c>
      <c r="AI34" s="10" t="s">
        <v>161</v>
      </c>
      <c r="AJ34" s="13">
        <v>1785.68</v>
      </c>
      <c r="AK34" s="11">
        <v>44197</v>
      </c>
      <c r="AL34" s="11">
        <v>44561</v>
      </c>
      <c r="AM34" s="12">
        <v>44561</v>
      </c>
      <c r="AN34" s="10" t="s">
        <v>378</v>
      </c>
    </row>
    <row r="35" spans="1:40" s="14" customFormat="1" x14ac:dyDescent="0.3">
      <c r="A35" s="8">
        <v>30</v>
      </c>
      <c r="B35" s="9" t="str">
        <f>HYPERLINK("https://my.zakupki.prom.ua/remote/dispatcher/state_purchase_view/22888110", "UA-2021-01-08-000196-b")</f>
        <v>UA-2021-01-08-000196-b</v>
      </c>
      <c r="C35" s="9" t="s">
        <v>265</v>
      </c>
      <c r="D35" s="10" t="s">
        <v>214</v>
      </c>
      <c r="E35" s="10" t="s">
        <v>214</v>
      </c>
      <c r="F35" s="10" t="s">
        <v>57</v>
      </c>
      <c r="G35" s="10" t="s">
        <v>286</v>
      </c>
      <c r="H35" s="10" t="s">
        <v>342</v>
      </c>
      <c r="I35" s="10" t="s">
        <v>245</v>
      </c>
      <c r="J35" s="10" t="s">
        <v>72</v>
      </c>
      <c r="K35" s="10" t="s">
        <v>238</v>
      </c>
      <c r="L35" s="10" t="s">
        <v>238</v>
      </c>
      <c r="M35" s="10" t="s">
        <v>38</v>
      </c>
      <c r="N35" s="10" t="s">
        <v>38</v>
      </c>
      <c r="O35" s="10" t="s">
        <v>38</v>
      </c>
      <c r="P35" s="11">
        <v>44204</v>
      </c>
      <c r="Q35" s="10"/>
      <c r="R35" s="10"/>
      <c r="S35" s="10"/>
      <c r="T35" s="10"/>
      <c r="U35" s="10" t="s">
        <v>360</v>
      </c>
      <c r="V35" s="8">
        <v>1</v>
      </c>
      <c r="W35" s="13">
        <v>124117</v>
      </c>
      <c r="X35" s="8">
        <v>35462</v>
      </c>
      <c r="Y35" s="13">
        <v>3.5</v>
      </c>
      <c r="Z35" s="10" t="s">
        <v>368</v>
      </c>
      <c r="AA35" s="10" t="s">
        <v>183</v>
      </c>
      <c r="AB35" s="10" t="s">
        <v>342</v>
      </c>
      <c r="AC35" s="13">
        <v>124117</v>
      </c>
      <c r="AD35" s="10" t="s">
        <v>332</v>
      </c>
      <c r="AE35" s="10" t="s">
        <v>145</v>
      </c>
      <c r="AF35" s="10" t="s">
        <v>10</v>
      </c>
      <c r="AG35" s="10" t="s">
        <v>366</v>
      </c>
      <c r="AH35" s="12">
        <v>44231.651095193913</v>
      </c>
      <c r="AI35" s="10" t="s">
        <v>41</v>
      </c>
      <c r="AJ35" s="13">
        <v>124117</v>
      </c>
      <c r="AK35" s="11">
        <v>44197</v>
      </c>
      <c r="AL35" s="11">
        <v>44561</v>
      </c>
      <c r="AM35" s="12">
        <v>44561</v>
      </c>
      <c r="AN35" s="10" t="s">
        <v>378</v>
      </c>
    </row>
    <row r="36" spans="1:40" x14ac:dyDescent="0.3">
      <c r="A36" s="4">
        <v>1</v>
      </c>
      <c r="B36" s="2" t="str">
        <f>HYPERLINK("https://my.zakupki.prom.ua/remote/dispatcher/state_purchase_view/22623470", "UA-2020-12-24-002391-c")</f>
        <v>UA-2020-12-24-002391-c</v>
      </c>
      <c r="C36" s="2" t="s">
        <v>265</v>
      </c>
      <c r="D36" s="1" t="s">
        <v>290</v>
      </c>
      <c r="E36" s="1" t="s">
        <v>290</v>
      </c>
      <c r="F36" s="1" t="s">
        <v>149</v>
      </c>
      <c r="G36" s="1" t="s">
        <v>240</v>
      </c>
      <c r="H36" s="1" t="s">
        <v>342</v>
      </c>
      <c r="I36" s="1" t="s">
        <v>245</v>
      </c>
      <c r="J36" s="1" t="s">
        <v>72</v>
      </c>
      <c r="K36" s="1" t="s">
        <v>238</v>
      </c>
      <c r="L36" s="1" t="s">
        <v>238</v>
      </c>
      <c r="M36" s="1" t="s">
        <v>38</v>
      </c>
      <c r="N36" s="1" t="s">
        <v>38</v>
      </c>
      <c r="O36" s="1" t="s">
        <v>38</v>
      </c>
      <c r="P36" s="5">
        <v>44189</v>
      </c>
      <c r="Q36" s="1"/>
      <c r="R36" s="1"/>
      <c r="S36" s="1"/>
      <c r="T36" s="1"/>
      <c r="U36" s="1" t="s">
        <v>360</v>
      </c>
      <c r="V36" s="4">
        <v>1</v>
      </c>
      <c r="W36" s="6">
        <v>5949</v>
      </c>
      <c r="X36" s="4">
        <v>1</v>
      </c>
      <c r="Y36" s="6">
        <v>5949</v>
      </c>
      <c r="Z36" s="1" t="s">
        <v>379</v>
      </c>
      <c r="AA36" s="1" t="s">
        <v>183</v>
      </c>
      <c r="AB36" s="1" t="s">
        <v>268</v>
      </c>
      <c r="AC36" s="6">
        <v>5949</v>
      </c>
      <c r="AD36" s="1" t="s">
        <v>352</v>
      </c>
      <c r="AE36" s="1" t="s">
        <v>103</v>
      </c>
      <c r="AF36" s="1" t="s">
        <v>50</v>
      </c>
      <c r="AG36" s="1" t="s">
        <v>366</v>
      </c>
      <c r="AH36" s="7">
        <v>44193.522299181051</v>
      </c>
      <c r="AI36" s="1" t="s">
        <v>82</v>
      </c>
      <c r="AJ36" s="6">
        <v>5949</v>
      </c>
      <c r="AK36" s="5">
        <v>44188</v>
      </c>
      <c r="AL36" s="5">
        <v>44196</v>
      </c>
      <c r="AM36" s="7">
        <v>44196</v>
      </c>
      <c r="AN36" s="1" t="s">
        <v>378</v>
      </c>
    </row>
    <row r="37" spans="1:40" x14ac:dyDescent="0.3">
      <c r="A37" s="4">
        <v>2</v>
      </c>
      <c r="B37" s="2" t="str">
        <f>HYPERLINK("https://my.zakupki.prom.ua/remote/dispatcher/state_purchase_view/22622683", "UA-2020-12-24-002192-c")</f>
        <v>UA-2020-12-24-002192-c</v>
      </c>
      <c r="C37" s="2" t="s">
        <v>265</v>
      </c>
      <c r="D37" s="1" t="s">
        <v>235</v>
      </c>
      <c r="E37" s="1" t="s">
        <v>235</v>
      </c>
      <c r="F37" s="1" t="s">
        <v>151</v>
      </c>
      <c r="G37" s="1" t="s">
        <v>240</v>
      </c>
      <c r="H37" s="1" t="s">
        <v>342</v>
      </c>
      <c r="I37" s="1" t="s">
        <v>245</v>
      </c>
      <c r="J37" s="1" t="s">
        <v>72</v>
      </c>
      <c r="K37" s="1" t="s">
        <v>238</v>
      </c>
      <c r="L37" s="1" t="s">
        <v>238</v>
      </c>
      <c r="M37" s="1" t="s">
        <v>38</v>
      </c>
      <c r="N37" s="1" t="s">
        <v>38</v>
      </c>
      <c r="O37" s="1" t="s">
        <v>38</v>
      </c>
      <c r="P37" s="5">
        <v>44189</v>
      </c>
      <c r="Q37" s="1"/>
      <c r="R37" s="1"/>
      <c r="S37" s="1"/>
      <c r="T37" s="1"/>
      <c r="U37" s="1" t="s">
        <v>360</v>
      </c>
      <c r="V37" s="4">
        <v>1</v>
      </c>
      <c r="W37" s="6">
        <v>4249</v>
      </c>
      <c r="X37" s="4">
        <v>1</v>
      </c>
      <c r="Y37" s="6">
        <v>4249</v>
      </c>
      <c r="Z37" s="1" t="s">
        <v>379</v>
      </c>
      <c r="AA37" s="1" t="s">
        <v>183</v>
      </c>
      <c r="AB37" s="1" t="s">
        <v>268</v>
      </c>
      <c r="AC37" s="6">
        <v>4249</v>
      </c>
      <c r="AD37" s="1" t="s">
        <v>352</v>
      </c>
      <c r="AE37" s="1" t="s">
        <v>103</v>
      </c>
      <c r="AF37" s="1" t="s">
        <v>50</v>
      </c>
      <c r="AG37" s="1" t="s">
        <v>366</v>
      </c>
      <c r="AH37" s="7">
        <v>44193.522965053657</v>
      </c>
      <c r="AI37" s="1" t="s">
        <v>157</v>
      </c>
      <c r="AJ37" s="6">
        <v>4249</v>
      </c>
      <c r="AK37" s="5">
        <v>44188</v>
      </c>
      <c r="AL37" s="5">
        <v>44196</v>
      </c>
      <c r="AM37" s="7">
        <v>44196</v>
      </c>
      <c r="AN37" s="1" t="s">
        <v>378</v>
      </c>
    </row>
    <row r="38" spans="1:40" x14ac:dyDescent="0.3">
      <c r="A38" s="4">
        <v>3</v>
      </c>
      <c r="B38" s="2" t="str">
        <f>HYPERLINK("https://my.zakupki.prom.ua/remote/dispatcher/state_purchase_view/22622444", "UA-2020-12-24-002103-c")</f>
        <v>UA-2020-12-24-002103-c</v>
      </c>
      <c r="C38" s="2" t="s">
        <v>265</v>
      </c>
      <c r="D38" s="1" t="s">
        <v>208</v>
      </c>
      <c r="E38" s="1" t="s">
        <v>208</v>
      </c>
      <c r="F38" s="1" t="s">
        <v>70</v>
      </c>
      <c r="G38" s="1" t="s">
        <v>240</v>
      </c>
      <c r="H38" s="1" t="s">
        <v>342</v>
      </c>
      <c r="I38" s="1" t="s">
        <v>245</v>
      </c>
      <c r="J38" s="1" t="s">
        <v>72</v>
      </c>
      <c r="K38" s="1" t="s">
        <v>238</v>
      </c>
      <c r="L38" s="1" t="s">
        <v>238</v>
      </c>
      <c r="M38" s="1" t="s">
        <v>38</v>
      </c>
      <c r="N38" s="1" t="s">
        <v>38</v>
      </c>
      <c r="O38" s="1" t="s">
        <v>38</v>
      </c>
      <c r="P38" s="5">
        <v>44189</v>
      </c>
      <c r="Q38" s="1"/>
      <c r="R38" s="1"/>
      <c r="S38" s="1"/>
      <c r="T38" s="1"/>
      <c r="U38" s="1" t="s">
        <v>360</v>
      </c>
      <c r="V38" s="4">
        <v>1</v>
      </c>
      <c r="W38" s="6">
        <v>20392</v>
      </c>
      <c r="X38" s="4">
        <v>4</v>
      </c>
      <c r="Y38" s="6">
        <v>5098</v>
      </c>
      <c r="Z38" s="1" t="s">
        <v>379</v>
      </c>
      <c r="AA38" s="1" t="s">
        <v>183</v>
      </c>
      <c r="AB38" s="1" t="s">
        <v>268</v>
      </c>
      <c r="AC38" s="6">
        <v>20392</v>
      </c>
      <c r="AD38" s="1" t="s">
        <v>352</v>
      </c>
      <c r="AE38" s="1" t="s">
        <v>103</v>
      </c>
      <c r="AF38" s="1" t="s">
        <v>50</v>
      </c>
      <c r="AG38" s="1" t="s">
        <v>366</v>
      </c>
      <c r="AH38" s="7">
        <v>44201.910754807977</v>
      </c>
      <c r="AI38" s="1" t="s">
        <v>142</v>
      </c>
      <c r="AJ38" s="6">
        <v>20392</v>
      </c>
      <c r="AK38" s="5">
        <v>44188</v>
      </c>
      <c r="AL38" s="5">
        <v>44196</v>
      </c>
      <c r="AM38" s="7">
        <v>44196</v>
      </c>
      <c r="AN38" s="1" t="s">
        <v>378</v>
      </c>
    </row>
    <row r="39" spans="1:40" x14ac:dyDescent="0.3">
      <c r="A39" s="4">
        <v>4</v>
      </c>
      <c r="B39" s="2" t="str">
        <f>HYPERLINK("https://my.zakupki.prom.ua/remote/dispatcher/state_purchase_view/22622125", "UA-2020-12-24-001999-c")</f>
        <v>UA-2020-12-24-001999-c</v>
      </c>
      <c r="C39" s="2" t="s">
        <v>265</v>
      </c>
      <c r="D39" s="1" t="s">
        <v>262</v>
      </c>
      <c r="E39" s="1" t="s">
        <v>262</v>
      </c>
      <c r="F39" s="1" t="s">
        <v>150</v>
      </c>
      <c r="G39" s="1" t="s">
        <v>240</v>
      </c>
      <c r="H39" s="1" t="s">
        <v>342</v>
      </c>
      <c r="I39" s="1" t="s">
        <v>245</v>
      </c>
      <c r="J39" s="1" t="s">
        <v>72</v>
      </c>
      <c r="K39" s="1" t="s">
        <v>238</v>
      </c>
      <c r="L39" s="1" t="s">
        <v>238</v>
      </c>
      <c r="M39" s="1" t="s">
        <v>38</v>
      </c>
      <c r="N39" s="1" t="s">
        <v>38</v>
      </c>
      <c r="O39" s="1" t="s">
        <v>38</v>
      </c>
      <c r="P39" s="5">
        <v>44189</v>
      </c>
      <c r="Q39" s="1"/>
      <c r="R39" s="1"/>
      <c r="S39" s="1"/>
      <c r="T39" s="1"/>
      <c r="U39" s="1" t="s">
        <v>360</v>
      </c>
      <c r="V39" s="4">
        <v>1</v>
      </c>
      <c r="W39" s="6">
        <v>5999</v>
      </c>
      <c r="X39" s="4">
        <v>1</v>
      </c>
      <c r="Y39" s="6">
        <v>5999</v>
      </c>
      <c r="Z39" s="1" t="s">
        <v>379</v>
      </c>
      <c r="AA39" s="1" t="s">
        <v>183</v>
      </c>
      <c r="AB39" s="1" t="s">
        <v>268</v>
      </c>
      <c r="AC39" s="6">
        <v>5999</v>
      </c>
      <c r="AD39" s="1" t="s">
        <v>352</v>
      </c>
      <c r="AE39" s="1" t="s">
        <v>103</v>
      </c>
      <c r="AF39" s="1" t="s">
        <v>50</v>
      </c>
      <c r="AG39" s="1" t="s">
        <v>366</v>
      </c>
      <c r="AH39" s="7">
        <v>44193.524636826041</v>
      </c>
      <c r="AI39" s="1" t="s">
        <v>107</v>
      </c>
      <c r="AJ39" s="6">
        <v>5999</v>
      </c>
      <c r="AK39" s="5">
        <v>44188</v>
      </c>
      <c r="AL39" s="5">
        <v>44196</v>
      </c>
      <c r="AM39" s="7">
        <v>44196</v>
      </c>
      <c r="AN39" s="1" t="s">
        <v>378</v>
      </c>
    </row>
    <row r="40" spans="1:40" x14ac:dyDescent="0.3">
      <c r="A40" s="4">
        <v>5</v>
      </c>
      <c r="B40" s="2" t="str">
        <f>HYPERLINK("https://my.zakupki.prom.ua/remote/dispatcher/state_purchase_view/22412641", "UA-2020-12-19-001344-c")</f>
        <v>UA-2020-12-19-001344-c</v>
      </c>
      <c r="C40" s="2" t="s">
        <v>265</v>
      </c>
      <c r="D40" s="1" t="s">
        <v>256</v>
      </c>
      <c r="E40" s="1" t="s">
        <v>256</v>
      </c>
      <c r="F40" s="1" t="s">
        <v>133</v>
      </c>
      <c r="G40" s="1" t="s">
        <v>286</v>
      </c>
      <c r="H40" s="1" t="s">
        <v>342</v>
      </c>
      <c r="I40" s="1" t="s">
        <v>245</v>
      </c>
      <c r="J40" s="1" t="s">
        <v>72</v>
      </c>
      <c r="K40" s="1" t="s">
        <v>238</v>
      </c>
      <c r="L40" s="1" t="s">
        <v>238</v>
      </c>
      <c r="M40" s="1" t="s">
        <v>38</v>
      </c>
      <c r="N40" s="1" t="s">
        <v>38</v>
      </c>
      <c r="O40" s="1" t="s">
        <v>38</v>
      </c>
      <c r="P40" s="5">
        <v>44184</v>
      </c>
      <c r="Q40" s="1"/>
      <c r="R40" s="1"/>
      <c r="S40" s="1"/>
      <c r="T40" s="1"/>
      <c r="U40" s="1" t="s">
        <v>360</v>
      </c>
      <c r="V40" s="4">
        <v>1</v>
      </c>
      <c r="W40" s="6">
        <v>331416</v>
      </c>
      <c r="X40" s="4">
        <v>2</v>
      </c>
      <c r="Y40" s="6">
        <v>165708</v>
      </c>
      <c r="Z40" s="1" t="s">
        <v>367</v>
      </c>
      <c r="AA40" s="1" t="s">
        <v>183</v>
      </c>
      <c r="AB40" s="1" t="s">
        <v>342</v>
      </c>
      <c r="AC40" s="6">
        <v>331416</v>
      </c>
      <c r="AD40" s="1" t="s">
        <v>335</v>
      </c>
      <c r="AE40" s="1" t="s">
        <v>125</v>
      </c>
      <c r="AF40" s="1" t="s">
        <v>49</v>
      </c>
      <c r="AG40" s="1" t="s">
        <v>366</v>
      </c>
      <c r="AH40" s="7">
        <v>44193.525614987047</v>
      </c>
      <c r="AI40" s="1" t="s">
        <v>177</v>
      </c>
      <c r="AJ40" s="6">
        <v>331416</v>
      </c>
      <c r="AK40" s="5">
        <v>44183</v>
      </c>
      <c r="AL40" s="5">
        <v>44196</v>
      </c>
      <c r="AM40" s="7">
        <v>44196</v>
      </c>
      <c r="AN40" s="1" t="s">
        <v>378</v>
      </c>
    </row>
    <row r="41" spans="1:40" x14ac:dyDescent="0.3">
      <c r="A41" s="4">
        <v>6</v>
      </c>
      <c r="B41" s="2" t="str">
        <f>HYPERLINK("https://my.zakupki.prom.ua/remote/dispatcher/state_purchase_view/22353554", "UA-2020-12-18-001905-c")</f>
        <v>UA-2020-12-18-001905-c</v>
      </c>
      <c r="C41" s="2" t="s">
        <v>265</v>
      </c>
      <c r="D41" s="1" t="s">
        <v>198</v>
      </c>
      <c r="E41" s="1" t="s">
        <v>197</v>
      </c>
      <c r="F41" s="1" t="s">
        <v>91</v>
      </c>
      <c r="G41" s="1" t="s">
        <v>240</v>
      </c>
      <c r="H41" s="1" t="s">
        <v>342</v>
      </c>
      <c r="I41" s="1" t="s">
        <v>245</v>
      </c>
      <c r="J41" s="1" t="s">
        <v>72</v>
      </c>
      <c r="K41" s="1" t="s">
        <v>238</v>
      </c>
      <c r="L41" s="1" t="s">
        <v>238</v>
      </c>
      <c r="M41" s="1" t="s">
        <v>38</v>
      </c>
      <c r="N41" s="1" t="s">
        <v>38</v>
      </c>
      <c r="O41" s="1" t="s">
        <v>38</v>
      </c>
      <c r="P41" s="5">
        <v>44183</v>
      </c>
      <c r="Q41" s="1"/>
      <c r="R41" s="1"/>
      <c r="S41" s="1"/>
      <c r="T41" s="1"/>
      <c r="U41" s="1" t="s">
        <v>360</v>
      </c>
      <c r="V41" s="4">
        <v>1</v>
      </c>
      <c r="W41" s="6">
        <v>13351.35</v>
      </c>
      <c r="X41" s="4">
        <v>1</v>
      </c>
      <c r="Y41" s="6">
        <v>13351.35</v>
      </c>
      <c r="Z41" s="1" t="s">
        <v>367</v>
      </c>
      <c r="AA41" s="1" t="s">
        <v>183</v>
      </c>
      <c r="AB41" s="1" t="s">
        <v>268</v>
      </c>
      <c r="AC41" s="6">
        <v>13351.35</v>
      </c>
      <c r="AD41" s="1" t="s">
        <v>351</v>
      </c>
      <c r="AE41" s="1" t="s">
        <v>111</v>
      </c>
      <c r="AF41" s="1" t="s">
        <v>52</v>
      </c>
      <c r="AG41" s="1" t="s">
        <v>366</v>
      </c>
      <c r="AH41" s="7">
        <v>44183.415014592618</v>
      </c>
      <c r="AI41" s="1" t="s">
        <v>44</v>
      </c>
      <c r="AJ41" s="6">
        <v>13351.35</v>
      </c>
      <c r="AK41" s="5">
        <v>44183</v>
      </c>
      <c r="AL41" s="5">
        <v>44196</v>
      </c>
      <c r="AM41" s="7">
        <v>44196</v>
      </c>
      <c r="AN41" s="1" t="s">
        <v>378</v>
      </c>
    </row>
    <row r="42" spans="1:40" ht="12" customHeight="1" x14ac:dyDescent="0.3">
      <c r="A42" s="4">
        <v>7</v>
      </c>
      <c r="B42" s="2" t="str">
        <f>HYPERLINK("https://my.zakupki.prom.ua/remote/dispatcher/state_purchase_view/21625914", "UA-2020-12-01-010851-b")</f>
        <v>UA-2020-12-01-010851-b</v>
      </c>
      <c r="C42" s="2" t="s">
        <v>265</v>
      </c>
      <c r="D42" s="1" t="s">
        <v>86</v>
      </c>
      <c r="E42" s="1" t="s">
        <v>86</v>
      </c>
      <c r="F42" s="1" t="s">
        <v>91</v>
      </c>
      <c r="G42" s="1" t="s">
        <v>240</v>
      </c>
      <c r="H42" s="1" t="s">
        <v>342</v>
      </c>
      <c r="I42" s="1" t="s">
        <v>245</v>
      </c>
      <c r="J42" s="1" t="s">
        <v>72</v>
      </c>
      <c r="K42" s="1" t="s">
        <v>238</v>
      </c>
      <c r="L42" s="1" t="s">
        <v>238</v>
      </c>
      <c r="M42" s="1" t="s">
        <v>38</v>
      </c>
      <c r="N42" s="1" t="s">
        <v>38</v>
      </c>
      <c r="O42" s="1" t="s">
        <v>38</v>
      </c>
      <c r="P42" s="5">
        <v>44166</v>
      </c>
      <c r="Q42" s="1"/>
      <c r="R42" s="1"/>
      <c r="S42" s="1"/>
      <c r="T42" s="1"/>
      <c r="U42" s="1" t="s">
        <v>360</v>
      </c>
      <c r="V42" s="4">
        <v>1</v>
      </c>
      <c r="W42" s="6">
        <v>3651</v>
      </c>
      <c r="X42" s="4">
        <v>2</v>
      </c>
      <c r="Y42" s="6">
        <v>1825.5</v>
      </c>
      <c r="Z42" s="1" t="s">
        <v>379</v>
      </c>
      <c r="AA42" s="1" t="s">
        <v>183</v>
      </c>
      <c r="AB42" s="1" t="s">
        <v>268</v>
      </c>
      <c r="AC42" s="6">
        <v>3651</v>
      </c>
      <c r="AD42" s="1" t="s">
        <v>283</v>
      </c>
      <c r="AE42" s="1" t="s">
        <v>111</v>
      </c>
      <c r="AF42" s="1" t="s">
        <v>52</v>
      </c>
      <c r="AG42" s="1" t="s">
        <v>366</v>
      </c>
      <c r="AH42" s="7">
        <v>44177.794686472189</v>
      </c>
      <c r="AI42" s="1" t="s">
        <v>39</v>
      </c>
      <c r="AJ42" s="6">
        <v>3651</v>
      </c>
      <c r="AK42" s="5">
        <v>44166</v>
      </c>
      <c r="AL42" s="5">
        <v>44196</v>
      </c>
      <c r="AM42" s="7">
        <v>44196</v>
      </c>
      <c r="AN42" s="1" t="s">
        <v>378</v>
      </c>
    </row>
    <row r="43" spans="1:40" x14ac:dyDescent="0.3">
      <c r="A43" s="4">
        <v>8</v>
      </c>
      <c r="B43" s="2" t="str">
        <f>HYPERLINK("https://my.zakupki.prom.ua/remote/dispatcher/state_purchase_view/21622465", "UA-2020-12-01-009896-b")</f>
        <v>UA-2020-12-01-009896-b</v>
      </c>
      <c r="C43" s="2" t="s">
        <v>265</v>
      </c>
      <c r="D43" s="1" t="s">
        <v>292</v>
      </c>
      <c r="E43" s="1" t="s">
        <v>291</v>
      </c>
      <c r="F43" s="1" t="s">
        <v>174</v>
      </c>
      <c r="G43" s="1" t="s">
        <v>240</v>
      </c>
      <c r="H43" s="1" t="s">
        <v>342</v>
      </c>
      <c r="I43" s="1" t="s">
        <v>245</v>
      </c>
      <c r="J43" s="1" t="s">
        <v>72</v>
      </c>
      <c r="K43" s="1" t="s">
        <v>238</v>
      </c>
      <c r="L43" s="1" t="s">
        <v>238</v>
      </c>
      <c r="M43" s="1" t="s">
        <v>38</v>
      </c>
      <c r="N43" s="1" t="s">
        <v>38</v>
      </c>
      <c r="O43" s="1" t="s">
        <v>38</v>
      </c>
      <c r="P43" s="5">
        <v>44166</v>
      </c>
      <c r="Q43" s="1"/>
      <c r="R43" s="1"/>
      <c r="S43" s="1"/>
      <c r="T43" s="1"/>
      <c r="U43" s="1" t="s">
        <v>360</v>
      </c>
      <c r="V43" s="4">
        <v>1</v>
      </c>
      <c r="W43" s="6">
        <v>2300</v>
      </c>
      <c r="X43" s="4">
        <v>1</v>
      </c>
      <c r="Y43" s="6">
        <v>2300</v>
      </c>
      <c r="Z43" s="1" t="s">
        <v>376</v>
      </c>
      <c r="AA43" s="1" t="s">
        <v>183</v>
      </c>
      <c r="AB43" s="1" t="s">
        <v>268</v>
      </c>
      <c r="AC43" s="6">
        <v>2300</v>
      </c>
      <c r="AD43" s="1" t="s">
        <v>255</v>
      </c>
      <c r="AE43" s="1" t="s">
        <v>104</v>
      </c>
      <c r="AF43" s="1" t="s">
        <v>52</v>
      </c>
      <c r="AG43" s="1" t="s">
        <v>366</v>
      </c>
      <c r="AH43" s="7">
        <v>44177.798195028481</v>
      </c>
      <c r="AI43" s="1" t="s">
        <v>46</v>
      </c>
      <c r="AJ43" s="6">
        <v>2300</v>
      </c>
      <c r="AK43" s="5">
        <v>44166</v>
      </c>
      <c r="AL43" s="5">
        <v>44196</v>
      </c>
      <c r="AM43" s="7">
        <v>44196</v>
      </c>
      <c r="AN43" s="1" t="s">
        <v>378</v>
      </c>
    </row>
    <row r="44" spans="1:40" x14ac:dyDescent="0.3">
      <c r="A44" s="4">
        <v>9</v>
      </c>
      <c r="B44" s="2" t="str">
        <f>HYPERLINK("https://my.zakupki.prom.ua/remote/dispatcher/state_purchase_view/21620965", "UA-2020-12-01-009500-b")</f>
        <v>UA-2020-12-01-009500-b</v>
      </c>
      <c r="C44" s="2" t="s">
        <v>265</v>
      </c>
      <c r="D44" s="1" t="s">
        <v>64</v>
      </c>
      <c r="E44" s="1" t="s">
        <v>64</v>
      </c>
      <c r="F44" s="1" t="s">
        <v>91</v>
      </c>
      <c r="G44" s="1" t="s">
        <v>240</v>
      </c>
      <c r="H44" s="1" t="s">
        <v>342</v>
      </c>
      <c r="I44" s="1" t="s">
        <v>245</v>
      </c>
      <c r="J44" s="1" t="s">
        <v>72</v>
      </c>
      <c r="K44" s="1" t="s">
        <v>238</v>
      </c>
      <c r="L44" s="1" t="s">
        <v>238</v>
      </c>
      <c r="M44" s="1" t="s">
        <v>38</v>
      </c>
      <c r="N44" s="1" t="s">
        <v>38</v>
      </c>
      <c r="O44" s="1" t="s">
        <v>38</v>
      </c>
      <c r="P44" s="5">
        <v>44166</v>
      </c>
      <c r="Q44" s="1"/>
      <c r="R44" s="1"/>
      <c r="S44" s="1"/>
      <c r="T44" s="1"/>
      <c r="U44" s="1" t="s">
        <v>360</v>
      </c>
      <c r="V44" s="4">
        <v>1</v>
      </c>
      <c r="W44" s="6">
        <v>13351.35</v>
      </c>
      <c r="X44" s="4">
        <v>1</v>
      </c>
      <c r="Y44" s="6">
        <v>13351.35</v>
      </c>
      <c r="Z44" s="1" t="s">
        <v>367</v>
      </c>
      <c r="AA44" s="1" t="s">
        <v>183</v>
      </c>
      <c r="AB44" s="1" t="s">
        <v>268</v>
      </c>
      <c r="AC44" s="6">
        <v>13351.35</v>
      </c>
      <c r="AD44" s="1" t="s">
        <v>283</v>
      </c>
      <c r="AE44" s="1" t="s">
        <v>111</v>
      </c>
      <c r="AF44" s="1" t="s">
        <v>52</v>
      </c>
      <c r="AG44" s="1" t="s">
        <v>366</v>
      </c>
      <c r="AH44" s="7">
        <v>44177.793560700738</v>
      </c>
      <c r="AI44" s="1" t="s">
        <v>44</v>
      </c>
      <c r="AJ44" s="6">
        <v>13351.35</v>
      </c>
      <c r="AK44" s="5">
        <v>44166</v>
      </c>
      <c r="AL44" s="5">
        <v>44196</v>
      </c>
      <c r="AM44" s="7">
        <v>44196</v>
      </c>
      <c r="AN44" s="1" t="s">
        <v>378</v>
      </c>
    </row>
    <row r="45" spans="1:40" x14ac:dyDescent="0.3">
      <c r="A45" s="4">
        <v>10</v>
      </c>
      <c r="B45" s="2" t="str">
        <f>HYPERLINK("https://my.zakupki.prom.ua/remote/dispatcher/state_purchase_view/21517673", "UA-2020-11-27-004042-b")</f>
        <v>UA-2020-11-27-004042-b</v>
      </c>
      <c r="C45" s="2" t="s">
        <v>265</v>
      </c>
      <c r="D45" s="1" t="s">
        <v>182</v>
      </c>
      <c r="E45" s="1" t="s">
        <v>251</v>
      </c>
      <c r="F45" s="1" t="s">
        <v>138</v>
      </c>
      <c r="G45" s="1" t="s">
        <v>240</v>
      </c>
      <c r="H45" s="1" t="s">
        <v>342</v>
      </c>
      <c r="I45" s="1" t="s">
        <v>245</v>
      </c>
      <c r="J45" s="1" t="s">
        <v>72</v>
      </c>
      <c r="K45" s="1" t="s">
        <v>238</v>
      </c>
      <c r="L45" s="1" t="s">
        <v>238</v>
      </c>
      <c r="M45" s="1" t="s">
        <v>38</v>
      </c>
      <c r="N45" s="1" t="s">
        <v>38</v>
      </c>
      <c r="O45" s="1" t="s">
        <v>38</v>
      </c>
      <c r="P45" s="5">
        <v>44162</v>
      </c>
      <c r="Q45" s="1"/>
      <c r="R45" s="1"/>
      <c r="S45" s="1"/>
      <c r="T45" s="1"/>
      <c r="U45" s="1" t="s">
        <v>360</v>
      </c>
      <c r="V45" s="4">
        <v>1</v>
      </c>
      <c r="W45" s="6">
        <v>49980</v>
      </c>
      <c r="X45" s="4">
        <v>22</v>
      </c>
      <c r="Y45" s="6">
        <v>2271.8200000000002</v>
      </c>
      <c r="Z45" s="1" t="s">
        <v>379</v>
      </c>
      <c r="AA45" s="1" t="s">
        <v>183</v>
      </c>
      <c r="AB45" s="1" t="s">
        <v>342</v>
      </c>
      <c r="AC45" s="6">
        <v>49980</v>
      </c>
      <c r="AD45" s="1" t="s">
        <v>335</v>
      </c>
      <c r="AE45" s="1" t="s">
        <v>125</v>
      </c>
      <c r="AF45" s="1" t="s">
        <v>51</v>
      </c>
      <c r="AG45" s="1" t="s">
        <v>366</v>
      </c>
      <c r="AH45" s="7">
        <v>44177.922531084769</v>
      </c>
      <c r="AI45" s="1" t="s">
        <v>162</v>
      </c>
      <c r="AJ45" s="6">
        <v>49980</v>
      </c>
      <c r="AK45" s="5">
        <v>44161</v>
      </c>
      <c r="AL45" s="5">
        <v>44163</v>
      </c>
      <c r="AM45" s="7">
        <v>44196</v>
      </c>
      <c r="AN45" s="1" t="s">
        <v>378</v>
      </c>
    </row>
    <row r="46" spans="1:40" x14ac:dyDescent="0.3">
      <c r="A46" s="4">
        <v>11</v>
      </c>
      <c r="B46" s="2" t="str">
        <f>HYPERLINK("https://my.zakupki.prom.ua/remote/dispatcher/state_purchase_view/21407244", "UA-2020-11-25-000052-c")</f>
        <v>UA-2020-11-25-000052-c</v>
      </c>
      <c r="C46" s="2" t="s">
        <v>265</v>
      </c>
      <c r="D46" s="1" t="s">
        <v>259</v>
      </c>
      <c r="E46" s="1" t="s">
        <v>259</v>
      </c>
      <c r="F46" s="1" t="s">
        <v>137</v>
      </c>
      <c r="G46" s="1" t="s">
        <v>240</v>
      </c>
      <c r="H46" s="1" t="s">
        <v>342</v>
      </c>
      <c r="I46" s="1" t="s">
        <v>245</v>
      </c>
      <c r="J46" s="1" t="s">
        <v>72</v>
      </c>
      <c r="K46" s="1" t="s">
        <v>238</v>
      </c>
      <c r="L46" s="1" t="s">
        <v>238</v>
      </c>
      <c r="M46" s="1" t="s">
        <v>38</v>
      </c>
      <c r="N46" s="1" t="s">
        <v>38</v>
      </c>
      <c r="O46" s="1" t="s">
        <v>38</v>
      </c>
      <c r="P46" s="5">
        <v>44160</v>
      </c>
      <c r="Q46" s="1"/>
      <c r="R46" s="1"/>
      <c r="S46" s="1"/>
      <c r="T46" s="1"/>
      <c r="U46" s="1" t="s">
        <v>360</v>
      </c>
      <c r="V46" s="4">
        <v>1</v>
      </c>
      <c r="W46" s="6">
        <v>45882</v>
      </c>
      <c r="X46" s="4">
        <v>1</v>
      </c>
      <c r="Y46" s="6">
        <v>45882</v>
      </c>
      <c r="Z46" s="1" t="s">
        <v>367</v>
      </c>
      <c r="AA46" s="1" t="s">
        <v>183</v>
      </c>
      <c r="AB46" s="1" t="s">
        <v>342</v>
      </c>
      <c r="AC46" s="6">
        <v>45882</v>
      </c>
      <c r="AD46" s="1" t="s">
        <v>335</v>
      </c>
      <c r="AE46" s="1" t="s">
        <v>125</v>
      </c>
      <c r="AF46" s="1" t="s">
        <v>51</v>
      </c>
      <c r="AG46" s="1" t="s">
        <v>366</v>
      </c>
      <c r="AH46" s="7">
        <v>44177.923719894083</v>
      </c>
      <c r="AI46" s="1" t="s">
        <v>168</v>
      </c>
      <c r="AJ46" s="6">
        <v>45882</v>
      </c>
      <c r="AK46" s="5">
        <v>44159</v>
      </c>
      <c r="AL46" s="5">
        <v>44163</v>
      </c>
      <c r="AM46" s="7">
        <v>44196</v>
      </c>
      <c r="AN46" s="1" t="s">
        <v>378</v>
      </c>
    </row>
    <row r="47" spans="1:40" x14ac:dyDescent="0.3">
      <c r="A47" s="4">
        <v>12</v>
      </c>
      <c r="B47" s="2" t="str">
        <f>HYPERLINK("https://my.zakupki.prom.ua/remote/dispatcher/state_purchase_view/21407195", "UA-2020-11-25-000035-c")</f>
        <v>UA-2020-11-25-000035-c</v>
      </c>
      <c r="C47" s="2" t="s">
        <v>265</v>
      </c>
      <c r="D47" s="1" t="s">
        <v>261</v>
      </c>
      <c r="E47" s="1" t="s">
        <v>260</v>
      </c>
      <c r="F47" s="1" t="s">
        <v>137</v>
      </c>
      <c r="G47" s="1" t="s">
        <v>240</v>
      </c>
      <c r="H47" s="1" t="s">
        <v>342</v>
      </c>
      <c r="I47" s="1" t="s">
        <v>245</v>
      </c>
      <c r="J47" s="1" t="s">
        <v>72</v>
      </c>
      <c r="K47" s="1" t="s">
        <v>238</v>
      </c>
      <c r="L47" s="1" t="s">
        <v>238</v>
      </c>
      <c r="M47" s="1" t="s">
        <v>38</v>
      </c>
      <c r="N47" s="1" t="s">
        <v>38</v>
      </c>
      <c r="O47" s="1" t="s">
        <v>38</v>
      </c>
      <c r="P47" s="5">
        <v>44160</v>
      </c>
      <c r="Q47" s="1"/>
      <c r="R47" s="1"/>
      <c r="S47" s="1"/>
      <c r="T47" s="1"/>
      <c r="U47" s="1" t="s">
        <v>360</v>
      </c>
      <c r="V47" s="4">
        <v>1</v>
      </c>
      <c r="W47" s="6">
        <v>4110</v>
      </c>
      <c r="X47" s="4">
        <v>3</v>
      </c>
      <c r="Y47" s="6">
        <v>1370</v>
      </c>
      <c r="Z47" s="1" t="s">
        <v>379</v>
      </c>
      <c r="AA47" s="1" t="s">
        <v>183</v>
      </c>
      <c r="AB47" s="1" t="s">
        <v>342</v>
      </c>
      <c r="AC47" s="6">
        <v>4110</v>
      </c>
      <c r="AD47" s="1" t="s">
        <v>335</v>
      </c>
      <c r="AE47" s="1" t="s">
        <v>125</v>
      </c>
      <c r="AF47" s="1" t="s">
        <v>51</v>
      </c>
      <c r="AG47" s="1" t="s">
        <v>366</v>
      </c>
      <c r="AH47" s="7">
        <v>44177.925280111114</v>
      </c>
      <c r="AI47" s="1" t="s">
        <v>158</v>
      </c>
      <c r="AJ47" s="6">
        <v>4110</v>
      </c>
      <c r="AK47" s="5">
        <v>44159</v>
      </c>
      <c r="AL47" s="5">
        <v>44163</v>
      </c>
      <c r="AM47" s="7">
        <v>44196</v>
      </c>
      <c r="AN47" s="1" t="s">
        <v>378</v>
      </c>
    </row>
    <row r="48" spans="1:40" x14ac:dyDescent="0.3">
      <c r="A48" s="4">
        <v>13</v>
      </c>
      <c r="B48" s="2" t="str">
        <f>HYPERLINK("https://my.zakupki.prom.ua/remote/dispatcher/state_purchase_view/21407133", "UA-2020-11-25-000025-c")</f>
        <v>UA-2020-11-25-000025-c</v>
      </c>
      <c r="C48" s="2" t="s">
        <v>265</v>
      </c>
      <c r="D48" s="1" t="s">
        <v>362</v>
      </c>
      <c r="E48" s="1" t="s">
        <v>210</v>
      </c>
      <c r="F48" s="1" t="s">
        <v>136</v>
      </c>
      <c r="G48" s="1" t="s">
        <v>240</v>
      </c>
      <c r="H48" s="1" t="s">
        <v>342</v>
      </c>
      <c r="I48" s="1" t="s">
        <v>245</v>
      </c>
      <c r="J48" s="1" t="s">
        <v>72</v>
      </c>
      <c r="K48" s="1" t="s">
        <v>238</v>
      </c>
      <c r="L48" s="1" t="s">
        <v>238</v>
      </c>
      <c r="M48" s="1" t="s">
        <v>38</v>
      </c>
      <c r="N48" s="1" t="s">
        <v>38</v>
      </c>
      <c r="O48" s="1" t="s">
        <v>38</v>
      </c>
      <c r="P48" s="5">
        <v>44160</v>
      </c>
      <c r="Q48" s="1"/>
      <c r="R48" s="1"/>
      <c r="S48" s="1"/>
      <c r="T48" s="1"/>
      <c r="U48" s="1" t="s">
        <v>360</v>
      </c>
      <c r="V48" s="4">
        <v>1</v>
      </c>
      <c r="W48" s="6">
        <v>49989</v>
      </c>
      <c r="X48" s="4">
        <v>15</v>
      </c>
      <c r="Y48" s="6">
        <v>3332.6</v>
      </c>
      <c r="Z48" s="1" t="s">
        <v>379</v>
      </c>
      <c r="AA48" s="1" t="s">
        <v>183</v>
      </c>
      <c r="AB48" s="1" t="s">
        <v>342</v>
      </c>
      <c r="AC48" s="6">
        <v>49989</v>
      </c>
      <c r="AD48" s="1" t="s">
        <v>335</v>
      </c>
      <c r="AE48" s="1" t="s">
        <v>125</v>
      </c>
      <c r="AF48" s="1" t="s">
        <v>51</v>
      </c>
      <c r="AG48" s="1" t="s">
        <v>366</v>
      </c>
      <c r="AH48" s="7">
        <v>44177.926247733936</v>
      </c>
      <c r="AI48" s="1" t="s">
        <v>144</v>
      </c>
      <c r="AJ48" s="6">
        <v>49989</v>
      </c>
      <c r="AK48" s="5">
        <v>44159</v>
      </c>
      <c r="AL48" s="5">
        <v>44163</v>
      </c>
      <c r="AM48" s="7">
        <v>44196</v>
      </c>
      <c r="AN48" s="1" t="s">
        <v>378</v>
      </c>
    </row>
    <row r="49" spans="1:40" x14ac:dyDescent="0.3">
      <c r="A49" s="4">
        <v>14</v>
      </c>
      <c r="B49" s="2" t="str">
        <f>HYPERLINK("https://my.zakupki.prom.ua/remote/dispatcher/state_purchase_view/21407026", "UA-2020-11-24-017323-c")</f>
        <v>UA-2020-11-24-017323-c</v>
      </c>
      <c r="C49" s="2" t="s">
        <v>265</v>
      </c>
      <c r="D49" s="1" t="s">
        <v>248</v>
      </c>
      <c r="E49" s="1" t="s">
        <v>248</v>
      </c>
      <c r="F49" s="1" t="s">
        <v>135</v>
      </c>
      <c r="G49" s="1" t="s">
        <v>240</v>
      </c>
      <c r="H49" s="1" t="s">
        <v>342</v>
      </c>
      <c r="I49" s="1" t="s">
        <v>245</v>
      </c>
      <c r="J49" s="1" t="s">
        <v>72</v>
      </c>
      <c r="K49" s="1" t="s">
        <v>238</v>
      </c>
      <c r="L49" s="1" t="s">
        <v>238</v>
      </c>
      <c r="M49" s="1" t="s">
        <v>38</v>
      </c>
      <c r="N49" s="1" t="s">
        <v>38</v>
      </c>
      <c r="O49" s="1" t="s">
        <v>38</v>
      </c>
      <c r="P49" s="5">
        <v>44159</v>
      </c>
      <c r="Q49" s="1"/>
      <c r="R49" s="1"/>
      <c r="S49" s="1"/>
      <c r="T49" s="1"/>
      <c r="U49" s="1" t="s">
        <v>360</v>
      </c>
      <c r="V49" s="4">
        <v>1</v>
      </c>
      <c r="W49" s="6">
        <v>49974</v>
      </c>
      <c r="X49" s="4">
        <v>27</v>
      </c>
      <c r="Y49" s="6">
        <v>1850.89</v>
      </c>
      <c r="Z49" s="1" t="s">
        <v>379</v>
      </c>
      <c r="AA49" s="1" t="s">
        <v>183</v>
      </c>
      <c r="AB49" s="1" t="s">
        <v>342</v>
      </c>
      <c r="AC49" s="6">
        <v>49974</v>
      </c>
      <c r="AD49" s="1" t="s">
        <v>335</v>
      </c>
      <c r="AE49" s="1" t="s">
        <v>125</v>
      </c>
      <c r="AF49" s="1" t="s">
        <v>51</v>
      </c>
      <c r="AG49" s="1" t="s">
        <v>366</v>
      </c>
      <c r="AH49" s="7">
        <v>44177.928558992455</v>
      </c>
      <c r="AI49" s="1" t="s">
        <v>109</v>
      </c>
      <c r="AJ49" s="6">
        <v>49974</v>
      </c>
      <c r="AK49" s="5">
        <v>44159</v>
      </c>
      <c r="AL49" s="5">
        <v>44163</v>
      </c>
      <c r="AM49" s="7">
        <v>44196</v>
      </c>
      <c r="AN49" s="1" t="s">
        <v>378</v>
      </c>
    </row>
    <row r="50" spans="1:40" x14ac:dyDescent="0.3">
      <c r="A50" s="4">
        <v>15</v>
      </c>
      <c r="B50" s="2" t="str">
        <f>HYPERLINK("https://my.zakupki.prom.ua/remote/dispatcher/state_purchase_view/21406906", "UA-2020-11-24-017283-c")</f>
        <v>UA-2020-11-24-017283-c</v>
      </c>
      <c r="C50" s="2" t="s">
        <v>265</v>
      </c>
      <c r="D50" s="1" t="s">
        <v>220</v>
      </c>
      <c r="E50" s="1" t="s">
        <v>220</v>
      </c>
      <c r="F50" s="1" t="s">
        <v>134</v>
      </c>
      <c r="G50" s="1" t="s">
        <v>240</v>
      </c>
      <c r="H50" s="1" t="s">
        <v>342</v>
      </c>
      <c r="I50" s="1" t="s">
        <v>245</v>
      </c>
      <c r="J50" s="1" t="s">
        <v>72</v>
      </c>
      <c r="K50" s="1" t="s">
        <v>238</v>
      </c>
      <c r="L50" s="1" t="s">
        <v>238</v>
      </c>
      <c r="M50" s="1" t="s">
        <v>38</v>
      </c>
      <c r="N50" s="1" t="s">
        <v>38</v>
      </c>
      <c r="O50" s="1" t="s">
        <v>38</v>
      </c>
      <c r="P50" s="5">
        <v>44159</v>
      </c>
      <c r="Q50" s="1"/>
      <c r="R50" s="1"/>
      <c r="S50" s="1"/>
      <c r="T50" s="1"/>
      <c r="U50" s="1" t="s">
        <v>360</v>
      </c>
      <c r="V50" s="4">
        <v>1</v>
      </c>
      <c r="W50" s="6">
        <v>49962</v>
      </c>
      <c r="X50" s="4">
        <v>29</v>
      </c>
      <c r="Y50" s="6">
        <v>1722.83</v>
      </c>
      <c r="Z50" s="1" t="s">
        <v>379</v>
      </c>
      <c r="AA50" s="1" t="s">
        <v>183</v>
      </c>
      <c r="AB50" s="1" t="s">
        <v>342</v>
      </c>
      <c r="AC50" s="6">
        <v>49962</v>
      </c>
      <c r="AD50" s="1" t="s">
        <v>335</v>
      </c>
      <c r="AE50" s="1" t="s">
        <v>125</v>
      </c>
      <c r="AF50" s="1" t="s">
        <v>51</v>
      </c>
      <c r="AG50" s="1" t="s">
        <v>366</v>
      </c>
      <c r="AH50" s="7">
        <v>44177.929891648608</v>
      </c>
      <c r="AI50" s="1" t="s">
        <v>84</v>
      </c>
      <c r="AJ50" s="6">
        <v>49962</v>
      </c>
      <c r="AK50" s="5">
        <v>44158</v>
      </c>
      <c r="AL50" s="5">
        <v>44163</v>
      </c>
      <c r="AM50" s="7">
        <v>44196</v>
      </c>
      <c r="AN50" s="1" t="s">
        <v>378</v>
      </c>
    </row>
    <row r="51" spans="1:40" x14ac:dyDescent="0.3">
      <c r="A51" s="4">
        <v>16</v>
      </c>
      <c r="B51" s="2" t="str">
        <f>HYPERLINK("https://my.zakupki.prom.ua/remote/dispatcher/state_purchase_view/21226709", "UA-2020-11-19-004142-c")</f>
        <v>UA-2020-11-19-004142-c</v>
      </c>
      <c r="C51" s="2" t="s">
        <v>265</v>
      </c>
      <c r="D51" s="1" t="s">
        <v>317</v>
      </c>
      <c r="E51" s="1" t="s">
        <v>318</v>
      </c>
      <c r="F51" s="1" t="s">
        <v>131</v>
      </c>
      <c r="G51" s="1" t="s">
        <v>240</v>
      </c>
      <c r="H51" s="1" t="s">
        <v>342</v>
      </c>
      <c r="I51" s="1" t="s">
        <v>245</v>
      </c>
      <c r="J51" s="1" t="s">
        <v>72</v>
      </c>
      <c r="K51" s="1" t="s">
        <v>238</v>
      </c>
      <c r="L51" s="1" t="s">
        <v>238</v>
      </c>
      <c r="M51" s="1" t="s">
        <v>38</v>
      </c>
      <c r="N51" s="1" t="s">
        <v>38</v>
      </c>
      <c r="O51" s="1" t="s">
        <v>38</v>
      </c>
      <c r="P51" s="5">
        <v>44154</v>
      </c>
      <c r="Q51" s="1"/>
      <c r="R51" s="1"/>
      <c r="S51" s="1"/>
      <c r="T51" s="1"/>
      <c r="U51" s="1" t="s">
        <v>360</v>
      </c>
      <c r="V51" s="4">
        <v>1</v>
      </c>
      <c r="W51" s="6">
        <v>36959</v>
      </c>
      <c r="X51" s="4">
        <v>406</v>
      </c>
      <c r="Y51" s="6">
        <v>91.03</v>
      </c>
      <c r="Z51" s="1" t="s">
        <v>379</v>
      </c>
      <c r="AA51" s="1" t="s">
        <v>183</v>
      </c>
      <c r="AB51" s="1" t="s">
        <v>268</v>
      </c>
      <c r="AC51" s="6">
        <v>36959</v>
      </c>
      <c r="AD51" s="1" t="s">
        <v>350</v>
      </c>
      <c r="AE51" s="1" t="s">
        <v>96</v>
      </c>
      <c r="AF51" s="1" t="s">
        <v>54</v>
      </c>
      <c r="AG51" s="1" t="s">
        <v>366</v>
      </c>
      <c r="AH51" s="7">
        <v>44154.466481493735</v>
      </c>
      <c r="AI51" s="1" t="s">
        <v>85</v>
      </c>
      <c r="AJ51" s="6">
        <v>36959</v>
      </c>
      <c r="AK51" s="5">
        <v>44154</v>
      </c>
      <c r="AL51" s="5">
        <v>44196</v>
      </c>
      <c r="AM51" s="7">
        <v>44196</v>
      </c>
      <c r="AN51" s="1" t="s">
        <v>378</v>
      </c>
    </row>
    <row r="52" spans="1:40" x14ac:dyDescent="0.3">
      <c r="A52" s="4">
        <v>17</v>
      </c>
      <c r="B52" s="2" t="str">
        <f>HYPERLINK("https://my.zakupki.prom.ua/remote/dispatcher/state_purchase_view/21121268", "UA-2020-11-17-000036-c")</f>
        <v>UA-2020-11-17-000036-c</v>
      </c>
      <c r="C52" s="2" t="s">
        <v>265</v>
      </c>
      <c r="D52" s="1" t="s">
        <v>212</v>
      </c>
      <c r="E52" s="1" t="s">
        <v>257</v>
      </c>
      <c r="F52" s="1" t="s">
        <v>117</v>
      </c>
      <c r="G52" s="1" t="s">
        <v>240</v>
      </c>
      <c r="H52" s="1" t="s">
        <v>342</v>
      </c>
      <c r="I52" s="1" t="s">
        <v>245</v>
      </c>
      <c r="J52" s="1" t="s">
        <v>72</v>
      </c>
      <c r="K52" s="1" t="s">
        <v>238</v>
      </c>
      <c r="L52" s="1" t="s">
        <v>238</v>
      </c>
      <c r="M52" s="1" t="s">
        <v>38</v>
      </c>
      <c r="N52" s="1" t="s">
        <v>38</v>
      </c>
      <c r="O52" s="1" t="s">
        <v>38</v>
      </c>
      <c r="P52" s="5">
        <v>44152</v>
      </c>
      <c r="Q52" s="1"/>
      <c r="R52" s="1"/>
      <c r="S52" s="1"/>
      <c r="T52" s="1"/>
      <c r="U52" s="1" t="s">
        <v>360</v>
      </c>
      <c r="V52" s="4">
        <v>1</v>
      </c>
      <c r="W52" s="6">
        <v>1478.76</v>
      </c>
      <c r="X52" s="4">
        <v>542</v>
      </c>
      <c r="Y52" s="6">
        <v>2.73</v>
      </c>
      <c r="Z52" s="1" t="s">
        <v>379</v>
      </c>
      <c r="AA52" s="1" t="s">
        <v>183</v>
      </c>
      <c r="AB52" s="1" t="s">
        <v>342</v>
      </c>
      <c r="AC52" s="6">
        <v>1478.76</v>
      </c>
      <c r="AD52" s="1" t="s">
        <v>282</v>
      </c>
      <c r="AE52" s="1" t="s">
        <v>128</v>
      </c>
      <c r="AF52" s="1" t="s">
        <v>61</v>
      </c>
      <c r="AG52" s="1" t="s">
        <v>366</v>
      </c>
      <c r="AH52" s="7">
        <v>44152.297561195286</v>
      </c>
      <c r="AI52" s="1" t="s">
        <v>154</v>
      </c>
      <c r="AJ52" s="6">
        <v>1478.76</v>
      </c>
      <c r="AK52" s="5">
        <v>44152</v>
      </c>
      <c r="AL52" s="5">
        <v>44196</v>
      </c>
      <c r="AM52" s="7">
        <v>44196</v>
      </c>
      <c r="AN52" s="1" t="s">
        <v>378</v>
      </c>
    </row>
    <row r="53" spans="1:40" x14ac:dyDescent="0.3">
      <c r="A53" s="4">
        <v>18</v>
      </c>
      <c r="B53" s="2" t="str">
        <f>HYPERLINK("https://my.zakupki.prom.ua/remote/dispatcher/state_purchase_view/21121223", "UA-2020-11-17-000030-c")</f>
        <v>UA-2020-11-17-000030-c</v>
      </c>
      <c r="C53" s="2" t="s">
        <v>265</v>
      </c>
      <c r="D53" s="1" t="s">
        <v>3</v>
      </c>
      <c r="E53" s="1" t="s">
        <v>316</v>
      </c>
      <c r="F53" s="1" t="s">
        <v>119</v>
      </c>
      <c r="G53" s="1" t="s">
        <v>240</v>
      </c>
      <c r="H53" s="1" t="s">
        <v>342</v>
      </c>
      <c r="I53" s="1" t="s">
        <v>245</v>
      </c>
      <c r="J53" s="1" t="s">
        <v>72</v>
      </c>
      <c r="K53" s="1" t="s">
        <v>238</v>
      </c>
      <c r="L53" s="1" t="s">
        <v>238</v>
      </c>
      <c r="M53" s="1" t="s">
        <v>38</v>
      </c>
      <c r="N53" s="1" t="s">
        <v>38</v>
      </c>
      <c r="O53" s="1" t="s">
        <v>38</v>
      </c>
      <c r="P53" s="5">
        <v>44152</v>
      </c>
      <c r="Q53" s="1"/>
      <c r="R53" s="1"/>
      <c r="S53" s="1"/>
      <c r="T53" s="1"/>
      <c r="U53" s="1" t="s">
        <v>360</v>
      </c>
      <c r="V53" s="4">
        <v>1</v>
      </c>
      <c r="W53" s="6">
        <v>14860.24</v>
      </c>
      <c r="X53" s="1" t="s">
        <v>369</v>
      </c>
      <c r="Y53" s="1" t="s">
        <v>369</v>
      </c>
      <c r="Z53" s="1" t="s">
        <v>369</v>
      </c>
      <c r="AA53" s="1" t="s">
        <v>183</v>
      </c>
      <c r="AB53" s="1" t="s">
        <v>342</v>
      </c>
      <c r="AC53" s="6">
        <v>14860.24</v>
      </c>
      <c r="AD53" s="1" t="s">
        <v>282</v>
      </c>
      <c r="AE53" s="1" t="s">
        <v>128</v>
      </c>
      <c r="AF53" s="1" t="s">
        <v>61</v>
      </c>
      <c r="AG53" s="1" t="s">
        <v>366</v>
      </c>
      <c r="AH53" s="7">
        <v>44152.279758710778</v>
      </c>
      <c r="AI53" s="1" t="s">
        <v>153</v>
      </c>
      <c r="AJ53" s="6">
        <v>14860.24</v>
      </c>
      <c r="AK53" s="5">
        <v>44152</v>
      </c>
      <c r="AL53" s="5">
        <v>44196</v>
      </c>
      <c r="AM53" s="7">
        <v>44196</v>
      </c>
      <c r="AN53" s="1" t="s">
        <v>378</v>
      </c>
    </row>
    <row r="54" spans="1:40" x14ac:dyDescent="0.3">
      <c r="A54" s="4">
        <v>19</v>
      </c>
      <c r="B54" s="2" t="str">
        <f>HYPERLINK("https://my.zakupki.prom.ua/remote/dispatcher/state_purchase_view/20395231", "UA-2020-10-22-014597-a")</f>
        <v>UA-2020-10-22-014597-a</v>
      </c>
      <c r="C54" s="2" t="s">
        <v>265</v>
      </c>
      <c r="D54" s="1" t="s">
        <v>354</v>
      </c>
      <c r="E54" s="1" t="s">
        <v>354</v>
      </c>
      <c r="F54" s="1" t="s">
        <v>152</v>
      </c>
      <c r="G54" s="1" t="s">
        <v>240</v>
      </c>
      <c r="H54" s="1" t="s">
        <v>342</v>
      </c>
      <c r="I54" s="1" t="s">
        <v>245</v>
      </c>
      <c r="J54" s="1" t="s">
        <v>72</v>
      </c>
      <c r="K54" s="1" t="s">
        <v>238</v>
      </c>
      <c r="L54" s="1" t="s">
        <v>238</v>
      </c>
      <c r="M54" s="1" t="s">
        <v>38</v>
      </c>
      <c r="N54" s="1" t="s">
        <v>38</v>
      </c>
      <c r="O54" s="1" t="s">
        <v>38</v>
      </c>
      <c r="P54" s="5">
        <v>44126</v>
      </c>
      <c r="Q54" s="1"/>
      <c r="R54" s="1"/>
      <c r="S54" s="1"/>
      <c r="T54" s="1"/>
      <c r="U54" s="1" t="s">
        <v>360</v>
      </c>
      <c r="V54" s="4">
        <v>1</v>
      </c>
      <c r="W54" s="6">
        <v>42897.82</v>
      </c>
      <c r="X54" s="4">
        <v>22</v>
      </c>
      <c r="Y54" s="6">
        <v>1949.9</v>
      </c>
      <c r="Z54" s="1" t="s">
        <v>374</v>
      </c>
      <c r="AA54" s="1" t="s">
        <v>183</v>
      </c>
      <c r="AB54" s="1" t="s">
        <v>342</v>
      </c>
      <c r="AC54" s="6">
        <v>42897.82</v>
      </c>
      <c r="AD54" s="1" t="s">
        <v>281</v>
      </c>
      <c r="AE54" s="1" t="s">
        <v>112</v>
      </c>
      <c r="AF54" s="1" t="s">
        <v>17</v>
      </c>
      <c r="AG54" s="1" t="s">
        <v>366</v>
      </c>
      <c r="AH54" s="7">
        <v>44126.872019518982</v>
      </c>
      <c r="AI54" s="1" t="s">
        <v>48</v>
      </c>
      <c r="AJ54" s="6">
        <v>42897.82</v>
      </c>
      <c r="AK54" s="5">
        <v>44126</v>
      </c>
      <c r="AL54" s="5">
        <v>44196</v>
      </c>
      <c r="AM54" s="7">
        <v>44196</v>
      </c>
      <c r="AN54" s="1" t="s">
        <v>378</v>
      </c>
    </row>
    <row r="55" spans="1:40" x14ac:dyDescent="0.3">
      <c r="A55" s="4">
        <v>20</v>
      </c>
      <c r="B55" s="2" t="str">
        <f>HYPERLINK("https://my.zakupki.prom.ua/remote/dispatcher/state_purchase_view/20053368", "UA-2020-10-13-000028-b")</f>
        <v>UA-2020-10-13-000028-b</v>
      </c>
      <c r="C55" s="2" t="s">
        <v>265</v>
      </c>
      <c r="D55" s="1" t="s">
        <v>313</v>
      </c>
      <c r="E55" s="1" t="s">
        <v>312</v>
      </c>
      <c r="F55" s="1" t="s">
        <v>121</v>
      </c>
      <c r="G55" s="1" t="s">
        <v>240</v>
      </c>
      <c r="H55" s="1" t="s">
        <v>342</v>
      </c>
      <c r="I55" s="1" t="s">
        <v>245</v>
      </c>
      <c r="J55" s="1" t="s">
        <v>72</v>
      </c>
      <c r="K55" s="1" t="s">
        <v>238</v>
      </c>
      <c r="L55" s="1" t="s">
        <v>238</v>
      </c>
      <c r="M55" s="1" t="s">
        <v>38</v>
      </c>
      <c r="N55" s="1" t="s">
        <v>38</v>
      </c>
      <c r="O55" s="1" t="s">
        <v>38</v>
      </c>
      <c r="P55" s="5">
        <v>44117</v>
      </c>
      <c r="Q55" s="1"/>
      <c r="R55" s="1"/>
      <c r="S55" s="1"/>
      <c r="T55" s="1"/>
      <c r="U55" s="1" t="s">
        <v>360</v>
      </c>
      <c r="V55" s="4">
        <v>1</v>
      </c>
      <c r="W55" s="6">
        <v>3517.92</v>
      </c>
      <c r="X55" s="4">
        <v>84</v>
      </c>
      <c r="Y55" s="6">
        <v>41.88</v>
      </c>
      <c r="Z55" s="1" t="s">
        <v>379</v>
      </c>
      <c r="AA55" s="1" t="s">
        <v>183</v>
      </c>
      <c r="AB55" s="1" t="s">
        <v>342</v>
      </c>
      <c r="AC55" s="6">
        <v>3517.92</v>
      </c>
      <c r="AD55" s="1" t="s">
        <v>337</v>
      </c>
      <c r="AE55" s="1" t="s">
        <v>139</v>
      </c>
      <c r="AF55" s="1" t="s">
        <v>16</v>
      </c>
      <c r="AG55" s="1" t="s">
        <v>366</v>
      </c>
      <c r="AH55" s="7">
        <v>44120.439706523866</v>
      </c>
      <c r="AI55" s="1" t="s">
        <v>74</v>
      </c>
      <c r="AJ55" s="6">
        <v>3517.92</v>
      </c>
      <c r="AK55" s="5">
        <v>44116</v>
      </c>
      <c r="AL55" s="5">
        <v>44196</v>
      </c>
      <c r="AM55" s="7">
        <v>44196</v>
      </c>
      <c r="AN55" s="1" t="s">
        <v>378</v>
      </c>
    </row>
    <row r="56" spans="1:40" x14ac:dyDescent="0.3">
      <c r="A56" s="4">
        <v>21</v>
      </c>
      <c r="B56" s="2" t="str">
        <f>HYPERLINK("https://my.zakupki.prom.ua/remote/dispatcher/state_purchase_view/20053331", "UA-2020-10-13-000010-b")</f>
        <v>UA-2020-10-13-000010-b</v>
      </c>
      <c r="C56" s="2" t="s">
        <v>265</v>
      </c>
      <c r="D56" s="1" t="s">
        <v>263</v>
      </c>
      <c r="E56" s="1" t="s">
        <v>263</v>
      </c>
      <c r="F56" s="1" t="s">
        <v>120</v>
      </c>
      <c r="G56" s="1" t="s">
        <v>240</v>
      </c>
      <c r="H56" s="1" t="s">
        <v>342</v>
      </c>
      <c r="I56" s="1" t="s">
        <v>245</v>
      </c>
      <c r="J56" s="1" t="s">
        <v>72</v>
      </c>
      <c r="K56" s="1" t="s">
        <v>238</v>
      </c>
      <c r="L56" s="1" t="s">
        <v>238</v>
      </c>
      <c r="M56" s="1" t="s">
        <v>38</v>
      </c>
      <c r="N56" s="1" t="s">
        <v>38</v>
      </c>
      <c r="O56" s="1" t="s">
        <v>38</v>
      </c>
      <c r="P56" s="5">
        <v>44117</v>
      </c>
      <c r="Q56" s="1"/>
      <c r="R56" s="1"/>
      <c r="S56" s="1"/>
      <c r="T56" s="1"/>
      <c r="U56" s="1" t="s">
        <v>360</v>
      </c>
      <c r="V56" s="4">
        <v>1</v>
      </c>
      <c r="W56" s="6">
        <v>958.08</v>
      </c>
      <c r="X56" s="4">
        <v>8</v>
      </c>
      <c r="Y56" s="6">
        <v>119.76</v>
      </c>
      <c r="Z56" s="1" t="s">
        <v>379</v>
      </c>
      <c r="AA56" s="1" t="s">
        <v>183</v>
      </c>
      <c r="AB56" s="1" t="s">
        <v>342</v>
      </c>
      <c r="AC56" s="6">
        <v>958.08</v>
      </c>
      <c r="AD56" s="1" t="s">
        <v>337</v>
      </c>
      <c r="AE56" s="1" t="s">
        <v>139</v>
      </c>
      <c r="AF56" s="1" t="s">
        <v>16</v>
      </c>
      <c r="AG56" s="1" t="s">
        <v>366</v>
      </c>
      <c r="AH56" s="7">
        <v>44120.442157085912</v>
      </c>
      <c r="AI56" s="1" t="s">
        <v>108</v>
      </c>
      <c r="AJ56" s="6">
        <v>958.08</v>
      </c>
      <c r="AK56" s="5">
        <v>44116</v>
      </c>
      <c r="AL56" s="5">
        <v>44196</v>
      </c>
      <c r="AM56" s="7">
        <v>44196</v>
      </c>
      <c r="AN56" s="1" t="s">
        <v>378</v>
      </c>
    </row>
    <row r="57" spans="1:40" x14ac:dyDescent="0.3">
      <c r="A57" s="4">
        <v>22</v>
      </c>
      <c r="B57" s="2" t="str">
        <f>HYPERLINK("https://my.zakupki.prom.ua/remote/dispatcher/state_purchase_view/19423047", "UA-2020-09-20-000020-b")</f>
        <v>UA-2020-09-20-000020-b</v>
      </c>
      <c r="C57" s="2" t="s">
        <v>265</v>
      </c>
      <c r="D57" s="1" t="s">
        <v>296</v>
      </c>
      <c r="E57" s="1" t="s">
        <v>297</v>
      </c>
      <c r="F57" s="1" t="s">
        <v>176</v>
      </c>
      <c r="G57" s="1" t="s">
        <v>322</v>
      </c>
      <c r="H57" s="1" t="s">
        <v>342</v>
      </c>
      <c r="I57" s="1" t="s">
        <v>245</v>
      </c>
      <c r="J57" s="1" t="s">
        <v>72</v>
      </c>
      <c r="K57" s="1" t="s">
        <v>238</v>
      </c>
      <c r="L57" s="1" t="s">
        <v>238</v>
      </c>
      <c r="M57" s="1" t="s">
        <v>38</v>
      </c>
      <c r="N57" s="1" t="s">
        <v>38</v>
      </c>
      <c r="O57" s="1" t="s">
        <v>38</v>
      </c>
      <c r="P57" s="5">
        <v>44094</v>
      </c>
      <c r="Q57" s="5">
        <v>44094</v>
      </c>
      <c r="R57" s="5">
        <v>44098</v>
      </c>
      <c r="S57" s="5">
        <v>44102</v>
      </c>
      <c r="T57" s="5">
        <v>44106</v>
      </c>
      <c r="U57" s="1" t="s">
        <v>361</v>
      </c>
      <c r="V57" s="4">
        <v>1</v>
      </c>
      <c r="W57" s="6">
        <v>186000</v>
      </c>
      <c r="X57" s="4">
        <v>1</v>
      </c>
      <c r="Y57" s="6">
        <v>186000</v>
      </c>
      <c r="Z57" s="1" t="s">
        <v>376</v>
      </c>
      <c r="AA57" s="1" t="s">
        <v>183</v>
      </c>
      <c r="AB57" s="1" t="s">
        <v>342</v>
      </c>
      <c r="AC57" s="6">
        <v>186000</v>
      </c>
      <c r="AD57" s="1" t="s">
        <v>246</v>
      </c>
      <c r="AE57" s="1" t="s">
        <v>148</v>
      </c>
      <c r="AF57" s="1" t="s">
        <v>7</v>
      </c>
      <c r="AG57" s="1" t="s">
        <v>366</v>
      </c>
      <c r="AH57" s="7">
        <v>44130.906395971921</v>
      </c>
      <c r="AI57" s="1" t="s">
        <v>77</v>
      </c>
      <c r="AJ57" s="6">
        <v>186000</v>
      </c>
      <c r="AK57" s="5">
        <v>44110</v>
      </c>
      <c r="AL57" s="5">
        <v>44135</v>
      </c>
      <c r="AM57" s="7">
        <v>44165</v>
      </c>
      <c r="AN57" s="1" t="s">
        <v>378</v>
      </c>
    </row>
    <row r="58" spans="1:40" x14ac:dyDescent="0.3">
      <c r="A58" s="4">
        <v>23</v>
      </c>
      <c r="B58" s="2" t="str">
        <f>HYPERLINK("https://my.zakupki.prom.ua/remote/dispatcher/state_purchase_view/19302766", "UA-2020-09-15-010677-a")</f>
        <v>UA-2020-09-15-010677-a</v>
      </c>
      <c r="C58" s="2" t="s">
        <v>265</v>
      </c>
      <c r="D58" s="1" t="s">
        <v>217</v>
      </c>
      <c r="E58" s="1" t="s">
        <v>227</v>
      </c>
      <c r="F58" s="1" t="s">
        <v>95</v>
      </c>
      <c r="G58" s="1" t="s">
        <v>240</v>
      </c>
      <c r="H58" s="1" t="s">
        <v>342</v>
      </c>
      <c r="I58" s="1" t="s">
        <v>245</v>
      </c>
      <c r="J58" s="1" t="s">
        <v>72</v>
      </c>
      <c r="K58" s="1" t="s">
        <v>238</v>
      </c>
      <c r="L58" s="1" t="s">
        <v>238</v>
      </c>
      <c r="M58" s="1" t="s">
        <v>38</v>
      </c>
      <c r="N58" s="1" t="s">
        <v>38</v>
      </c>
      <c r="O58" s="1" t="s">
        <v>38</v>
      </c>
      <c r="P58" s="5">
        <v>44089</v>
      </c>
      <c r="Q58" s="1"/>
      <c r="R58" s="1"/>
      <c r="S58" s="1"/>
      <c r="T58" s="1"/>
      <c r="U58" s="1" t="s">
        <v>360</v>
      </c>
      <c r="V58" s="4">
        <v>1</v>
      </c>
      <c r="W58" s="6">
        <v>9384</v>
      </c>
      <c r="X58" s="4">
        <v>36</v>
      </c>
      <c r="Y58" s="6">
        <v>260.67</v>
      </c>
      <c r="Z58" s="1" t="s">
        <v>379</v>
      </c>
      <c r="AA58" s="1" t="s">
        <v>183</v>
      </c>
      <c r="AB58" s="1" t="s">
        <v>268</v>
      </c>
      <c r="AC58" s="6">
        <v>9384</v>
      </c>
      <c r="AD58" s="1" t="s">
        <v>207</v>
      </c>
      <c r="AE58" s="1" t="s">
        <v>73</v>
      </c>
      <c r="AF58" s="1" t="s">
        <v>27</v>
      </c>
      <c r="AG58" s="1" t="s">
        <v>366</v>
      </c>
      <c r="AH58" s="7">
        <v>44091.410426846305</v>
      </c>
      <c r="AI58" s="1" t="s">
        <v>178</v>
      </c>
      <c r="AJ58" s="6">
        <v>9384</v>
      </c>
      <c r="AK58" s="5">
        <v>44090</v>
      </c>
      <c r="AL58" s="5">
        <v>44119</v>
      </c>
      <c r="AM58" s="7">
        <v>44196</v>
      </c>
      <c r="AN58" s="1" t="s">
        <v>378</v>
      </c>
    </row>
    <row r="59" spans="1:40" x14ac:dyDescent="0.3">
      <c r="A59" s="4">
        <v>24</v>
      </c>
      <c r="B59" s="2" t="str">
        <f>HYPERLINK("https://my.zakupki.prom.ua/remote/dispatcher/state_purchase_view/18025575", "UA-2020-07-22-000019-b")</f>
        <v>UA-2020-07-22-000019-b</v>
      </c>
      <c r="C59" s="2" t="s">
        <v>265</v>
      </c>
      <c r="D59" s="1" t="s">
        <v>310</v>
      </c>
      <c r="E59" s="1" t="s">
        <v>377</v>
      </c>
      <c r="F59" s="1" t="s">
        <v>169</v>
      </c>
      <c r="G59" s="1" t="s">
        <v>240</v>
      </c>
      <c r="H59" s="1" t="s">
        <v>342</v>
      </c>
      <c r="I59" s="1" t="s">
        <v>245</v>
      </c>
      <c r="J59" s="1" t="s">
        <v>72</v>
      </c>
      <c r="K59" s="1" t="s">
        <v>238</v>
      </c>
      <c r="L59" s="1" t="s">
        <v>238</v>
      </c>
      <c r="M59" s="1" t="s">
        <v>38</v>
      </c>
      <c r="N59" s="1" t="s">
        <v>38</v>
      </c>
      <c r="O59" s="1" t="s">
        <v>38</v>
      </c>
      <c r="P59" s="5">
        <v>44034</v>
      </c>
      <c r="Q59" s="1"/>
      <c r="R59" s="1"/>
      <c r="S59" s="1"/>
      <c r="T59" s="1"/>
      <c r="U59" s="1" t="s">
        <v>360</v>
      </c>
      <c r="V59" s="4">
        <v>1</v>
      </c>
      <c r="W59" s="6">
        <v>13961.81</v>
      </c>
      <c r="X59" s="4">
        <v>1</v>
      </c>
      <c r="Y59" s="6">
        <v>13961.81</v>
      </c>
      <c r="Z59" s="1" t="s">
        <v>376</v>
      </c>
      <c r="AA59" s="1" t="s">
        <v>183</v>
      </c>
      <c r="AB59" s="1" t="s">
        <v>268</v>
      </c>
      <c r="AC59" s="6">
        <v>13961.81</v>
      </c>
      <c r="AD59" s="1" t="s">
        <v>358</v>
      </c>
      <c r="AE59" s="1" t="s">
        <v>88</v>
      </c>
      <c r="AF59" s="1" t="s">
        <v>9</v>
      </c>
      <c r="AG59" s="1" t="s">
        <v>366</v>
      </c>
      <c r="AH59" s="7">
        <v>44034.087371759721</v>
      </c>
      <c r="AI59" s="1" t="s">
        <v>63</v>
      </c>
      <c r="AJ59" s="6">
        <v>13961.81</v>
      </c>
      <c r="AK59" s="5">
        <v>44034</v>
      </c>
      <c r="AL59" s="5">
        <v>44196</v>
      </c>
      <c r="AM59" s="7">
        <v>44196</v>
      </c>
      <c r="AN59" s="1" t="s">
        <v>378</v>
      </c>
    </row>
    <row r="60" spans="1:40" x14ac:dyDescent="0.3">
      <c r="A60" s="4">
        <v>25</v>
      </c>
      <c r="B60" s="2" t="str">
        <f>HYPERLINK("https://my.zakupki.prom.ua/remote/dispatcher/state_purchase_view/18024644", "UA-2020-07-21-008085-b")</f>
        <v>UA-2020-07-21-008085-b</v>
      </c>
      <c r="C60" s="2" t="s">
        <v>265</v>
      </c>
      <c r="D60" s="1" t="s">
        <v>306</v>
      </c>
      <c r="E60" s="1" t="s">
        <v>306</v>
      </c>
      <c r="F60" s="1" t="s">
        <v>171</v>
      </c>
      <c r="G60" s="1" t="s">
        <v>240</v>
      </c>
      <c r="H60" s="1" t="s">
        <v>342</v>
      </c>
      <c r="I60" s="1" t="s">
        <v>245</v>
      </c>
      <c r="J60" s="1" t="s">
        <v>72</v>
      </c>
      <c r="K60" s="1" t="s">
        <v>238</v>
      </c>
      <c r="L60" s="1" t="s">
        <v>238</v>
      </c>
      <c r="M60" s="1" t="s">
        <v>38</v>
      </c>
      <c r="N60" s="1" t="s">
        <v>38</v>
      </c>
      <c r="O60" s="1" t="s">
        <v>38</v>
      </c>
      <c r="P60" s="5">
        <v>44033</v>
      </c>
      <c r="Q60" s="1"/>
      <c r="R60" s="1"/>
      <c r="S60" s="1"/>
      <c r="T60" s="1"/>
      <c r="U60" s="1" t="s">
        <v>360</v>
      </c>
      <c r="V60" s="4">
        <v>1</v>
      </c>
      <c r="W60" s="6">
        <v>5440</v>
      </c>
      <c r="X60" s="4">
        <v>1</v>
      </c>
      <c r="Y60" s="6">
        <v>5440</v>
      </c>
      <c r="Z60" s="1" t="s">
        <v>376</v>
      </c>
      <c r="AA60" s="1" t="s">
        <v>183</v>
      </c>
      <c r="AB60" s="1" t="s">
        <v>268</v>
      </c>
      <c r="AC60" s="6">
        <v>5440</v>
      </c>
      <c r="AD60" s="1" t="s">
        <v>206</v>
      </c>
      <c r="AE60" s="1" t="s">
        <v>99</v>
      </c>
      <c r="AF60" s="1" t="s">
        <v>60</v>
      </c>
      <c r="AG60" s="1" t="s">
        <v>366</v>
      </c>
      <c r="AH60" s="7">
        <v>44033.827509506031</v>
      </c>
      <c r="AI60" s="1" t="s">
        <v>55</v>
      </c>
      <c r="AJ60" s="6">
        <v>5440</v>
      </c>
      <c r="AK60" s="5">
        <v>43831</v>
      </c>
      <c r="AL60" s="5">
        <v>44196</v>
      </c>
      <c r="AM60" s="7">
        <v>44196</v>
      </c>
      <c r="AN60" s="1" t="s">
        <v>378</v>
      </c>
    </row>
    <row r="61" spans="1:40" x14ac:dyDescent="0.3">
      <c r="A61" s="4">
        <v>26</v>
      </c>
      <c r="B61" s="2" t="str">
        <f>HYPERLINK("https://my.zakupki.prom.ua/remote/dispatcher/state_purchase_view/18024344", "UA-2020-07-21-008032-b")</f>
        <v>UA-2020-07-21-008032-b</v>
      </c>
      <c r="C61" s="2" t="s">
        <v>265</v>
      </c>
      <c r="D61" s="1" t="s">
        <v>264</v>
      </c>
      <c r="E61" s="1" t="s">
        <v>249</v>
      </c>
      <c r="F61" s="1" t="s">
        <v>171</v>
      </c>
      <c r="G61" s="1" t="s">
        <v>240</v>
      </c>
      <c r="H61" s="1" t="s">
        <v>342</v>
      </c>
      <c r="I61" s="1" t="s">
        <v>245</v>
      </c>
      <c r="J61" s="1" t="s">
        <v>72</v>
      </c>
      <c r="K61" s="1" t="s">
        <v>238</v>
      </c>
      <c r="L61" s="1" t="s">
        <v>238</v>
      </c>
      <c r="M61" s="1" t="s">
        <v>38</v>
      </c>
      <c r="N61" s="1" t="s">
        <v>38</v>
      </c>
      <c r="O61" s="1" t="s">
        <v>38</v>
      </c>
      <c r="P61" s="5">
        <v>44033</v>
      </c>
      <c r="Q61" s="1"/>
      <c r="R61" s="1"/>
      <c r="S61" s="1"/>
      <c r="T61" s="1"/>
      <c r="U61" s="1" t="s">
        <v>360</v>
      </c>
      <c r="V61" s="4">
        <v>1</v>
      </c>
      <c r="W61" s="6">
        <v>7400</v>
      </c>
      <c r="X61" s="4">
        <v>14</v>
      </c>
      <c r="Y61" s="6">
        <v>528.57000000000005</v>
      </c>
      <c r="Z61" s="1" t="s">
        <v>376</v>
      </c>
      <c r="AA61" s="1" t="s">
        <v>183</v>
      </c>
      <c r="AB61" s="1" t="s">
        <v>342</v>
      </c>
      <c r="AC61" s="6">
        <v>7400</v>
      </c>
      <c r="AD61" s="1" t="s">
        <v>206</v>
      </c>
      <c r="AE61" s="1" t="s">
        <v>99</v>
      </c>
      <c r="AF61" s="1" t="s">
        <v>59</v>
      </c>
      <c r="AG61" s="1" t="s">
        <v>366</v>
      </c>
      <c r="AH61" s="7">
        <v>44033.816087457162</v>
      </c>
      <c r="AI61" s="1" t="s">
        <v>55</v>
      </c>
      <c r="AJ61" s="6">
        <v>7400</v>
      </c>
      <c r="AK61" s="5">
        <v>43831</v>
      </c>
      <c r="AL61" s="5">
        <v>44196</v>
      </c>
      <c r="AM61" s="7">
        <v>44196</v>
      </c>
      <c r="AN61" s="1" t="s">
        <v>378</v>
      </c>
    </row>
    <row r="62" spans="1:40" x14ac:dyDescent="0.3">
      <c r="A62" s="4">
        <v>27</v>
      </c>
      <c r="B62" s="2" t="str">
        <f>HYPERLINK("https://my.zakupki.prom.ua/remote/dispatcher/state_purchase_view/18021827", "UA-2020-07-21-007405-b")</f>
        <v>UA-2020-07-21-007405-b</v>
      </c>
      <c r="C62" s="2" t="s">
        <v>265</v>
      </c>
      <c r="D62" s="1" t="s">
        <v>272</v>
      </c>
      <c r="E62" s="1" t="s">
        <v>253</v>
      </c>
      <c r="F62" s="1" t="s">
        <v>180</v>
      </c>
      <c r="G62" s="1" t="s">
        <v>240</v>
      </c>
      <c r="H62" s="1" t="s">
        <v>342</v>
      </c>
      <c r="I62" s="1" t="s">
        <v>245</v>
      </c>
      <c r="J62" s="1" t="s">
        <v>72</v>
      </c>
      <c r="K62" s="1" t="s">
        <v>238</v>
      </c>
      <c r="L62" s="1" t="s">
        <v>238</v>
      </c>
      <c r="M62" s="1" t="s">
        <v>38</v>
      </c>
      <c r="N62" s="1" t="s">
        <v>38</v>
      </c>
      <c r="O62" s="1" t="s">
        <v>38</v>
      </c>
      <c r="P62" s="5">
        <v>44033</v>
      </c>
      <c r="Q62" s="1"/>
      <c r="R62" s="1"/>
      <c r="S62" s="1"/>
      <c r="T62" s="1"/>
      <c r="U62" s="1" t="s">
        <v>360</v>
      </c>
      <c r="V62" s="4">
        <v>1</v>
      </c>
      <c r="W62" s="6">
        <v>3971.04</v>
      </c>
      <c r="X62" s="4">
        <v>30</v>
      </c>
      <c r="Y62" s="6">
        <v>132.37</v>
      </c>
      <c r="Z62" s="1" t="s">
        <v>371</v>
      </c>
      <c r="AA62" s="1" t="s">
        <v>183</v>
      </c>
      <c r="AB62" s="1" t="s">
        <v>342</v>
      </c>
      <c r="AC62" s="6">
        <v>3971.04</v>
      </c>
      <c r="AD62" s="1" t="s">
        <v>333</v>
      </c>
      <c r="AE62" s="1" t="s">
        <v>147</v>
      </c>
      <c r="AF62" s="1" t="s">
        <v>53</v>
      </c>
      <c r="AG62" s="1" t="s">
        <v>366</v>
      </c>
      <c r="AH62" s="7">
        <v>44033.720291064907</v>
      </c>
      <c r="AI62" s="1" t="s">
        <v>155</v>
      </c>
      <c r="AJ62" s="6">
        <v>3971.04</v>
      </c>
      <c r="AK62" s="5">
        <v>43983</v>
      </c>
      <c r="AL62" s="5">
        <v>44196</v>
      </c>
      <c r="AM62" s="7">
        <v>44196</v>
      </c>
      <c r="AN62" s="1" t="s">
        <v>378</v>
      </c>
    </row>
    <row r="63" spans="1:40" x14ac:dyDescent="0.3">
      <c r="A63" s="4">
        <v>28</v>
      </c>
      <c r="B63" s="2" t="str">
        <f>HYPERLINK("https://my.zakupki.prom.ua/remote/dispatcher/state_purchase_view/17686481", "UA-2020-07-06-007519-a")</f>
        <v>UA-2020-07-06-007519-a</v>
      </c>
      <c r="C63" s="2" t="s">
        <v>265</v>
      </c>
      <c r="D63" s="1" t="s">
        <v>315</v>
      </c>
      <c r="E63" s="1" t="s">
        <v>315</v>
      </c>
      <c r="F63" s="1" t="s">
        <v>120</v>
      </c>
      <c r="G63" s="1" t="s">
        <v>240</v>
      </c>
      <c r="H63" s="1" t="s">
        <v>342</v>
      </c>
      <c r="I63" s="1" t="s">
        <v>245</v>
      </c>
      <c r="J63" s="1" t="s">
        <v>72</v>
      </c>
      <c r="K63" s="1" t="s">
        <v>238</v>
      </c>
      <c r="L63" s="1" t="s">
        <v>238</v>
      </c>
      <c r="M63" s="1" t="s">
        <v>38</v>
      </c>
      <c r="N63" s="1" t="s">
        <v>38</v>
      </c>
      <c r="O63" s="1" t="s">
        <v>38</v>
      </c>
      <c r="P63" s="5">
        <v>44018</v>
      </c>
      <c r="Q63" s="1"/>
      <c r="R63" s="1"/>
      <c r="S63" s="1"/>
      <c r="T63" s="1"/>
      <c r="U63" s="1" t="s">
        <v>360</v>
      </c>
      <c r="V63" s="4">
        <v>1</v>
      </c>
      <c r="W63" s="6">
        <v>718.56</v>
      </c>
      <c r="X63" s="4">
        <v>6</v>
      </c>
      <c r="Y63" s="6">
        <v>119.76</v>
      </c>
      <c r="Z63" s="1" t="s">
        <v>370</v>
      </c>
      <c r="AA63" s="1" t="s">
        <v>183</v>
      </c>
      <c r="AB63" s="1" t="s">
        <v>342</v>
      </c>
      <c r="AC63" s="6">
        <v>718.56</v>
      </c>
      <c r="AD63" s="1" t="s">
        <v>337</v>
      </c>
      <c r="AE63" s="1" t="s">
        <v>139</v>
      </c>
      <c r="AF63" s="1" t="s">
        <v>16</v>
      </c>
      <c r="AG63" s="1" t="s">
        <v>366</v>
      </c>
      <c r="AH63" s="7">
        <v>44018.935332249363</v>
      </c>
      <c r="AI63" s="1" t="s">
        <v>66</v>
      </c>
      <c r="AJ63" s="6">
        <v>718.56</v>
      </c>
      <c r="AK63" s="5">
        <v>44013</v>
      </c>
      <c r="AL63" s="5">
        <v>44043</v>
      </c>
      <c r="AM63" s="7">
        <v>44196</v>
      </c>
      <c r="AN63" s="1" t="s">
        <v>378</v>
      </c>
    </row>
    <row r="64" spans="1:40" x14ac:dyDescent="0.3">
      <c r="A64" s="4">
        <v>29</v>
      </c>
      <c r="B64" s="2" t="str">
        <f>HYPERLINK("https://my.zakupki.prom.ua/remote/dispatcher/state_purchase_view/17421344", "UA-2020-06-22-008698-c")</f>
        <v>UA-2020-06-22-008698-c</v>
      </c>
      <c r="C64" s="2" t="s">
        <v>265</v>
      </c>
      <c r="D64" s="1" t="s">
        <v>213</v>
      </c>
      <c r="E64" s="1" t="s">
        <v>213</v>
      </c>
      <c r="F64" s="1" t="s">
        <v>140</v>
      </c>
      <c r="G64" s="1" t="s">
        <v>240</v>
      </c>
      <c r="H64" s="1" t="s">
        <v>342</v>
      </c>
      <c r="I64" s="1" t="s">
        <v>245</v>
      </c>
      <c r="J64" s="1" t="s">
        <v>72</v>
      </c>
      <c r="K64" s="1" t="s">
        <v>238</v>
      </c>
      <c r="L64" s="1" t="s">
        <v>238</v>
      </c>
      <c r="M64" s="1" t="s">
        <v>38</v>
      </c>
      <c r="N64" s="1" t="s">
        <v>38</v>
      </c>
      <c r="O64" s="1" t="s">
        <v>38</v>
      </c>
      <c r="P64" s="5">
        <v>44004</v>
      </c>
      <c r="Q64" s="1"/>
      <c r="R64" s="1"/>
      <c r="S64" s="1"/>
      <c r="T64" s="1"/>
      <c r="U64" s="1" t="s">
        <v>360</v>
      </c>
      <c r="V64" s="4">
        <v>1</v>
      </c>
      <c r="W64" s="6">
        <v>3588</v>
      </c>
      <c r="X64" s="4">
        <v>6</v>
      </c>
      <c r="Y64" s="6">
        <v>598</v>
      </c>
      <c r="Z64" s="1" t="s">
        <v>379</v>
      </c>
      <c r="AA64" s="1" t="s">
        <v>183</v>
      </c>
      <c r="AB64" s="1" t="s">
        <v>268</v>
      </c>
      <c r="AC64" s="6">
        <v>3588</v>
      </c>
      <c r="AD64" s="1" t="s">
        <v>357</v>
      </c>
      <c r="AE64" s="1" t="s">
        <v>97</v>
      </c>
      <c r="AF64" s="1" t="s">
        <v>21</v>
      </c>
      <c r="AG64" s="1" t="s">
        <v>366</v>
      </c>
      <c r="AH64" s="7">
        <v>44004.942072908867</v>
      </c>
      <c r="AI64" s="1" t="s">
        <v>143</v>
      </c>
      <c r="AJ64" s="6">
        <v>3588</v>
      </c>
      <c r="AK64" s="5">
        <v>44004</v>
      </c>
      <c r="AL64" s="5">
        <v>44012</v>
      </c>
      <c r="AM64" s="7">
        <v>44196</v>
      </c>
      <c r="AN64" s="1" t="s">
        <v>378</v>
      </c>
    </row>
    <row r="65" spans="1:40" x14ac:dyDescent="0.3">
      <c r="A65" s="4">
        <v>30</v>
      </c>
      <c r="B65" s="2" t="str">
        <f>HYPERLINK("https://my.zakupki.prom.ua/remote/dispatcher/state_purchase_view/17421275", "UA-2020-06-22-008676-c")</f>
        <v>UA-2020-06-22-008676-c</v>
      </c>
      <c r="C65" s="2" t="s">
        <v>265</v>
      </c>
      <c r="D65" s="1" t="s">
        <v>348</v>
      </c>
      <c r="E65" s="1" t="s">
        <v>218</v>
      </c>
      <c r="F65" s="1" t="s">
        <v>121</v>
      </c>
      <c r="G65" s="1" t="s">
        <v>240</v>
      </c>
      <c r="H65" s="1" t="s">
        <v>342</v>
      </c>
      <c r="I65" s="1" t="s">
        <v>245</v>
      </c>
      <c r="J65" s="1" t="s">
        <v>72</v>
      </c>
      <c r="K65" s="1" t="s">
        <v>238</v>
      </c>
      <c r="L65" s="1" t="s">
        <v>238</v>
      </c>
      <c r="M65" s="1" t="s">
        <v>38</v>
      </c>
      <c r="N65" s="1" t="s">
        <v>38</v>
      </c>
      <c r="O65" s="1" t="s">
        <v>38</v>
      </c>
      <c r="P65" s="5">
        <v>44004</v>
      </c>
      <c r="Q65" s="1"/>
      <c r="R65" s="1"/>
      <c r="S65" s="1"/>
      <c r="T65" s="1"/>
      <c r="U65" s="1" t="s">
        <v>360</v>
      </c>
      <c r="V65" s="4">
        <v>1</v>
      </c>
      <c r="W65" s="6">
        <v>2638.44</v>
      </c>
      <c r="X65" s="4">
        <v>63</v>
      </c>
      <c r="Y65" s="6">
        <v>41.88</v>
      </c>
      <c r="Z65" s="1" t="s">
        <v>379</v>
      </c>
      <c r="AA65" s="1" t="s">
        <v>183</v>
      </c>
      <c r="AB65" s="1" t="s">
        <v>342</v>
      </c>
      <c r="AC65" s="6">
        <v>2638.44</v>
      </c>
      <c r="AD65" s="1" t="s">
        <v>337</v>
      </c>
      <c r="AE65" s="1" t="s">
        <v>139</v>
      </c>
      <c r="AF65" s="1" t="s">
        <v>16</v>
      </c>
      <c r="AG65" s="1" t="s">
        <v>366</v>
      </c>
      <c r="AH65" s="7">
        <v>44004.928765419019</v>
      </c>
      <c r="AI65" s="1" t="s">
        <v>67</v>
      </c>
      <c r="AJ65" s="6">
        <v>2638.44</v>
      </c>
      <c r="AK65" s="5">
        <v>44000</v>
      </c>
      <c r="AL65" s="5">
        <v>44012</v>
      </c>
      <c r="AM65" s="7">
        <v>44196</v>
      </c>
      <c r="AN65" s="1" t="s">
        <v>378</v>
      </c>
    </row>
    <row r="66" spans="1:40" x14ac:dyDescent="0.3">
      <c r="A66" s="4">
        <v>31</v>
      </c>
      <c r="B66" s="2" t="str">
        <f>HYPERLINK("https://my.zakupki.prom.ua/remote/dispatcher/state_purchase_view/17421232", "UA-2020-06-22-008661-c")</f>
        <v>UA-2020-06-22-008661-c</v>
      </c>
      <c r="C66" s="2" t="s">
        <v>265</v>
      </c>
      <c r="D66" s="1" t="s">
        <v>0</v>
      </c>
      <c r="E66" s="1" t="s">
        <v>219</v>
      </c>
      <c r="F66" s="1" t="s">
        <v>132</v>
      </c>
      <c r="G66" s="1" t="s">
        <v>240</v>
      </c>
      <c r="H66" s="1" t="s">
        <v>342</v>
      </c>
      <c r="I66" s="1" t="s">
        <v>245</v>
      </c>
      <c r="J66" s="1" t="s">
        <v>72</v>
      </c>
      <c r="K66" s="1" t="s">
        <v>238</v>
      </c>
      <c r="L66" s="1" t="s">
        <v>238</v>
      </c>
      <c r="M66" s="1" t="s">
        <v>38</v>
      </c>
      <c r="N66" s="1" t="s">
        <v>38</v>
      </c>
      <c r="O66" s="1" t="s">
        <v>38</v>
      </c>
      <c r="P66" s="5">
        <v>44004</v>
      </c>
      <c r="Q66" s="1"/>
      <c r="R66" s="1"/>
      <c r="S66" s="1"/>
      <c r="T66" s="1"/>
      <c r="U66" s="1" t="s">
        <v>360</v>
      </c>
      <c r="V66" s="4">
        <v>1</v>
      </c>
      <c r="W66" s="6">
        <v>1750</v>
      </c>
      <c r="X66" s="4">
        <v>1</v>
      </c>
      <c r="Y66" s="6">
        <v>1750</v>
      </c>
      <c r="Z66" s="1" t="s">
        <v>379</v>
      </c>
      <c r="AA66" s="1" t="s">
        <v>183</v>
      </c>
      <c r="AB66" s="1" t="s">
        <v>268</v>
      </c>
      <c r="AC66" s="6">
        <v>1750</v>
      </c>
      <c r="AD66" s="1" t="s">
        <v>339</v>
      </c>
      <c r="AE66" s="1" t="s">
        <v>115</v>
      </c>
      <c r="AF66" s="1" t="s">
        <v>34</v>
      </c>
      <c r="AG66" s="1" t="s">
        <v>366</v>
      </c>
      <c r="AH66" s="7">
        <v>44004.915547008924</v>
      </c>
      <c r="AI66" s="1" t="s">
        <v>63</v>
      </c>
      <c r="AJ66" s="6">
        <v>1750</v>
      </c>
      <c r="AK66" s="5">
        <v>44004</v>
      </c>
      <c r="AL66" s="5">
        <v>44012</v>
      </c>
      <c r="AM66" s="7">
        <v>44196</v>
      </c>
      <c r="AN66" s="1" t="s">
        <v>378</v>
      </c>
    </row>
    <row r="67" spans="1:40" x14ac:dyDescent="0.3">
      <c r="A67" s="4">
        <v>32</v>
      </c>
      <c r="B67" s="2" t="str">
        <f>HYPERLINK("https://my.zakupki.prom.ua/remote/dispatcher/state_purchase_view/17421145", "UA-2020-06-22-008630-c")</f>
        <v>UA-2020-06-22-008630-c</v>
      </c>
      <c r="C67" s="2" t="s">
        <v>265</v>
      </c>
      <c r="D67" s="1" t="s">
        <v>216</v>
      </c>
      <c r="E67" s="1" t="s">
        <v>228</v>
      </c>
      <c r="F67" s="1" t="s">
        <v>95</v>
      </c>
      <c r="G67" s="1" t="s">
        <v>240</v>
      </c>
      <c r="H67" s="1" t="s">
        <v>342</v>
      </c>
      <c r="I67" s="1" t="s">
        <v>245</v>
      </c>
      <c r="J67" s="1" t="s">
        <v>72</v>
      </c>
      <c r="K67" s="1" t="s">
        <v>238</v>
      </c>
      <c r="L67" s="1" t="s">
        <v>238</v>
      </c>
      <c r="M67" s="1" t="s">
        <v>38</v>
      </c>
      <c r="N67" s="1" t="s">
        <v>38</v>
      </c>
      <c r="O67" s="1" t="s">
        <v>38</v>
      </c>
      <c r="P67" s="5">
        <v>44004</v>
      </c>
      <c r="Q67" s="1"/>
      <c r="R67" s="1"/>
      <c r="S67" s="1"/>
      <c r="T67" s="1"/>
      <c r="U67" s="1" t="s">
        <v>360</v>
      </c>
      <c r="V67" s="4">
        <v>1</v>
      </c>
      <c r="W67" s="6">
        <v>4372</v>
      </c>
      <c r="X67" s="4">
        <v>8</v>
      </c>
      <c r="Y67" s="6">
        <v>546.5</v>
      </c>
      <c r="Z67" s="1" t="s">
        <v>379</v>
      </c>
      <c r="AA67" s="1" t="s">
        <v>183</v>
      </c>
      <c r="AB67" s="1" t="s">
        <v>268</v>
      </c>
      <c r="AC67" s="6">
        <v>4372</v>
      </c>
      <c r="AD67" s="1" t="s">
        <v>280</v>
      </c>
      <c r="AE67" s="1" t="s">
        <v>126</v>
      </c>
      <c r="AF67" s="1" t="s">
        <v>31</v>
      </c>
      <c r="AG67" s="1" t="s">
        <v>366</v>
      </c>
      <c r="AH67" s="7">
        <v>44004.899006845488</v>
      </c>
      <c r="AI67" s="1" t="s">
        <v>110</v>
      </c>
      <c r="AJ67" s="6">
        <v>4372</v>
      </c>
      <c r="AK67" s="5">
        <v>44001</v>
      </c>
      <c r="AL67" s="5">
        <v>44012</v>
      </c>
      <c r="AM67" s="7">
        <v>44196</v>
      </c>
      <c r="AN67" s="1" t="s">
        <v>378</v>
      </c>
    </row>
    <row r="68" spans="1:40" x14ac:dyDescent="0.3">
      <c r="A68" s="4">
        <v>33</v>
      </c>
      <c r="B68" s="2" t="str">
        <f>HYPERLINK("https://my.zakupki.prom.ua/remote/dispatcher/state_purchase_view/16439137", "UA-2020-04-22-000003-b")</f>
        <v>UA-2020-04-22-000003-b</v>
      </c>
      <c r="C68" s="2" t="s">
        <v>265</v>
      </c>
      <c r="D68" s="1" t="s">
        <v>193</v>
      </c>
      <c r="E68" s="1" t="s">
        <v>195</v>
      </c>
      <c r="F68" s="1" t="s">
        <v>170</v>
      </c>
      <c r="G68" s="1" t="s">
        <v>234</v>
      </c>
      <c r="H68" s="1" t="s">
        <v>342</v>
      </c>
      <c r="I68" s="1" t="s">
        <v>245</v>
      </c>
      <c r="J68" s="1" t="s">
        <v>72</v>
      </c>
      <c r="K68" s="1" t="s">
        <v>238</v>
      </c>
      <c r="L68" s="1" t="s">
        <v>238</v>
      </c>
      <c r="M68" s="1" t="s">
        <v>38</v>
      </c>
      <c r="N68" s="1" t="s">
        <v>38</v>
      </c>
      <c r="O68" s="1" t="s">
        <v>38</v>
      </c>
      <c r="P68" s="5">
        <v>43943</v>
      </c>
      <c r="Q68" s="5">
        <v>43943</v>
      </c>
      <c r="R68" s="5">
        <v>43949</v>
      </c>
      <c r="S68" s="5">
        <v>43949</v>
      </c>
      <c r="T68" s="5">
        <v>43958</v>
      </c>
      <c r="U68" s="1" t="s">
        <v>361</v>
      </c>
      <c r="V68" s="4">
        <v>1</v>
      </c>
      <c r="W68" s="6">
        <v>45000</v>
      </c>
      <c r="X68" s="4">
        <v>1</v>
      </c>
      <c r="Y68" s="6">
        <v>45000</v>
      </c>
      <c r="Z68" s="1" t="s">
        <v>376</v>
      </c>
      <c r="AA68" s="1" t="s">
        <v>183</v>
      </c>
      <c r="AB68" s="1" t="s">
        <v>342</v>
      </c>
      <c r="AC68" s="6">
        <v>36002.99</v>
      </c>
      <c r="AD68" s="1" t="s">
        <v>232</v>
      </c>
      <c r="AE68" s="1" t="s">
        <v>98</v>
      </c>
      <c r="AF68" s="1" t="s">
        <v>23</v>
      </c>
      <c r="AG68" s="1" t="s">
        <v>366</v>
      </c>
      <c r="AH68" s="7">
        <v>43973.448983772629</v>
      </c>
      <c r="AI68" s="1" t="s">
        <v>106</v>
      </c>
      <c r="AJ68" s="6">
        <v>36002.99</v>
      </c>
      <c r="AK68" s="5">
        <v>43983</v>
      </c>
      <c r="AL68" s="5">
        <v>44125</v>
      </c>
      <c r="AM68" s="7">
        <v>44126</v>
      </c>
      <c r="AN68" s="1" t="s">
        <v>378</v>
      </c>
    </row>
    <row r="69" spans="1:40" x14ac:dyDescent="0.3">
      <c r="A69" s="4">
        <v>34</v>
      </c>
      <c r="B69" s="2" t="str">
        <f>HYPERLINK("https://my.zakupki.prom.ua/remote/dispatcher/state_purchase_view/14931550", "UA-2020-01-29-002305-b")</f>
        <v>UA-2020-01-29-002305-b</v>
      </c>
      <c r="C69" s="2" t="s">
        <v>265</v>
      </c>
      <c r="D69" s="1" t="s">
        <v>236</v>
      </c>
      <c r="E69" s="1" t="s">
        <v>236</v>
      </c>
      <c r="F69" s="1" t="s">
        <v>57</v>
      </c>
      <c r="G69" s="1" t="s">
        <v>286</v>
      </c>
      <c r="H69" s="1" t="s">
        <v>342</v>
      </c>
      <c r="I69" s="1" t="s">
        <v>245</v>
      </c>
      <c r="J69" s="1" t="s">
        <v>72</v>
      </c>
      <c r="K69" s="1" t="s">
        <v>238</v>
      </c>
      <c r="L69" s="1" t="s">
        <v>238</v>
      </c>
      <c r="M69" s="1" t="s">
        <v>38</v>
      </c>
      <c r="N69" s="1" t="s">
        <v>38</v>
      </c>
      <c r="O69" s="1" t="s">
        <v>38</v>
      </c>
      <c r="P69" s="5">
        <v>43859</v>
      </c>
      <c r="Q69" s="1"/>
      <c r="R69" s="1"/>
      <c r="S69" s="1"/>
      <c r="T69" s="1"/>
      <c r="U69" s="1" t="s">
        <v>360</v>
      </c>
      <c r="V69" s="4">
        <v>1</v>
      </c>
      <c r="W69" s="6">
        <v>144838.98000000001</v>
      </c>
      <c r="X69" s="4">
        <v>56589</v>
      </c>
      <c r="Y69" s="6">
        <v>2.56</v>
      </c>
      <c r="Z69" s="1" t="s">
        <v>368</v>
      </c>
      <c r="AA69" s="1" t="s">
        <v>183</v>
      </c>
      <c r="AB69" s="1" t="s">
        <v>342</v>
      </c>
      <c r="AC69" s="6">
        <v>144838.98000000001</v>
      </c>
      <c r="AD69" s="1" t="s">
        <v>332</v>
      </c>
      <c r="AE69" s="1" t="s">
        <v>145</v>
      </c>
      <c r="AF69" s="1" t="s">
        <v>35</v>
      </c>
      <c r="AG69" s="1" t="s">
        <v>366</v>
      </c>
      <c r="AH69" s="7">
        <v>43865.515545461334</v>
      </c>
      <c r="AI69" s="1" t="s">
        <v>40</v>
      </c>
      <c r="AJ69" s="6">
        <v>144838.98000000001</v>
      </c>
      <c r="AK69" s="5">
        <v>43831</v>
      </c>
      <c r="AL69" s="5">
        <v>44196</v>
      </c>
      <c r="AM69" s="7">
        <v>44196</v>
      </c>
      <c r="AN69" s="1" t="s">
        <v>378</v>
      </c>
    </row>
    <row r="70" spans="1:40" x14ac:dyDescent="0.3">
      <c r="A70" s="4">
        <v>35</v>
      </c>
      <c r="B70" s="2" t="str">
        <f>HYPERLINK("https://my.zakupki.prom.ua/remote/dispatcher/state_purchase_view/14782221", "UA-2020-01-23-005522-a")</f>
        <v>UA-2020-01-23-005522-a</v>
      </c>
      <c r="C70" s="2" t="s">
        <v>265</v>
      </c>
      <c r="D70" s="1" t="s">
        <v>345</v>
      </c>
      <c r="E70" s="1" t="s">
        <v>346</v>
      </c>
      <c r="F70" s="1" t="s">
        <v>58</v>
      </c>
      <c r="G70" s="1" t="s">
        <v>285</v>
      </c>
      <c r="H70" s="1" t="s">
        <v>342</v>
      </c>
      <c r="I70" s="1" t="s">
        <v>245</v>
      </c>
      <c r="J70" s="1" t="s">
        <v>72</v>
      </c>
      <c r="K70" s="1" t="s">
        <v>238</v>
      </c>
      <c r="L70" s="1" t="s">
        <v>238</v>
      </c>
      <c r="M70" s="1" t="s">
        <v>38</v>
      </c>
      <c r="N70" s="1" t="s">
        <v>38</v>
      </c>
      <c r="O70" s="1" t="s">
        <v>38</v>
      </c>
      <c r="P70" s="5">
        <v>43853</v>
      </c>
      <c r="Q70" s="1"/>
      <c r="R70" s="1"/>
      <c r="S70" s="1"/>
      <c r="T70" s="1"/>
      <c r="U70" s="1" t="s">
        <v>360</v>
      </c>
      <c r="V70" s="4">
        <v>1</v>
      </c>
      <c r="W70" s="6">
        <v>621540</v>
      </c>
      <c r="X70" s="4">
        <v>385</v>
      </c>
      <c r="Y70" s="6">
        <v>1614.39</v>
      </c>
      <c r="Z70" s="1" t="s">
        <v>363</v>
      </c>
      <c r="AA70" s="1" t="s">
        <v>183</v>
      </c>
      <c r="AB70" s="1" t="s">
        <v>342</v>
      </c>
      <c r="AC70" s="6">
        <v>621540</v>
      </c>
      <c r="AD70" s="1" t="s">
        <v>244</v>
      </c>
      <c r="AE70" s="1" t="s">
        <v>116</v>
      </c>
      <c r="AF70" s="1" t="s">
        <v>62</v>
      </c>
      <c r="AG70" s="1" t="s">
        <v>366</v>
      </c>
      <c r="AH70" s="7">
        <v>43865.520525203487</v>
      </c>
      <c r="AI70" s="1" t="s">
        <v>45</v>
      </c>
      <c r="AJ70" s="6">
        <v>621540</v>
      </c>
      <c r="AK70" s="5">
        <v>43831</v>
      </c>
      <c r="AL70" s="5">
        <v>44196</v>
      </c>
      <c r="AM70" s="7">
        <v>44196</v>
      </c>
      <c r="AN70" s="1" t="s">
        <v>378</v>
      </c>
    </row>
  </sheetData>
  <autoFilter ref="A5:AN70"/>
  <hyperlinks>
    <hyperlink ref="A2" r:id="rId1" display="mailto:report.zakupki@prom.ua"/>
    <hyperlink ref="B6" r:id="rId2" display="https://my.zakupki.prom.ua/remote/dispatcher/state_purchase_view/33142819"/>
    <hyperlink ref="B7" r:id="rId3" display="https://my.zakupki.prom.ua/remote/dispatcher/state_purchase_view/33020957"/>
    <hyperlink ref="B8" r:id="rId4" display="https://my.zakupki.prom.ua/remote/dispatcher/state_purchase_view/33018507"/>
    <hyperlink ref="B9" r:id="rId5" display="https://my.zakupki.prom.ua/remote/dispatcher/state_purchase_view/33012248"/>
    <hyperlink ref="B10" r:id="rId6" display="https://my.zakupki.prom.ua/remote/dispatcher/state_purchase_view/33002408"/>
    <hyperlink ref="B11" r:id="rId7" display="https://my.zakupki.prom.ua/remote/dispatcher/state_purchase_view/32875784"/>
    <hyperlink ref="B12" r:id="rId8" display="https://my.zakupki.prom.ua/remote/dispatcher/state_purchase_view/32875117"/>
    <hyperlink ref="B13" r:id="rId9" display="https://my.zakupki.prom.ua/remote/dispatcher/state_purchase_view/32871958"/>
    <hyperlink ref="B14" r:id="rId10" display="https://my.zakupki.prom.ua/remote/dispatcher/state_purchase_view/32770875"/>
    <hyperlink ref="B15" r:id="rId11" display="https://my.zakupki.prom.ua/remote/dispatcher/state_purchase_view/32767830"/>
    <hyperlink ref="B16" r:id="rId12" display="https://my.zakupki.prom.ua/remote/dispatcher/state_purchase_view/32708525"/>
    <hyperlink ref="B17" r:id="rId13" display="https://my.zakupki.prom.ua/remote/dispatcher/state_purchase_view/32281884"/>
    <hyperlink ref="B18" r:id="rId14" display="https://my.zakupki.prom.ua/remote/dispatcher/state_purchase_view/31961794"/>
    <hyperlink ref="B19" r:id="rId15" display="https://my.zakupki.prom.ua/remote/dispatcher/state_purchase_view/31478195"/>
    <hyperlink ref="B20" r:id="rId16" display="https://my.zakupki.prom.ua/remote/dispatcher/state_purchase_view/29821195"/>
    <hyperlink ref="B21" r:id="rId17" display="https://my.zakupki.prom.ua/remote/dispatcher/state_purchase_view/29819840"/>
    <hyperlink ref="B22" r:id="rId18" display="https://my.zakupki.prom.ua/remote/dispatcher/state_purchase_view/29808939"/>
    <hyperlink ref="B23" r:id="rId19" display="https://my.zakupki.prom.ua/remote/dispatcher/state_purchase_view/26283951"/>
    <hyperlink ref="B24" r:id="rId20" display="https://my.zakupki.prom.ua/remote/dispatcher/state_purchase_view/25236111"/>
    <hyperlink ref="B25" r:id="rId21" display="https://my.zakupki.prom.ua/remote/dispatcher/state_purchase_view/25230733"/>
    <hyperlink ref="B26" r:id="rId22" display="https://my.zakupki.prom.ua/remote/dispatcher/state_purchase_view/24996331"/>
    <hyperlink ref="B27" r:id="rId23" display="https://my.zakupki.prom.ua/remote/dispatcher/state_purchase_view/24566749"/>
    <hyperlink ref="B28" r:id="rId24" display="https://my.zakupki.prom.ua/remote/dispatcher/state_purchase_view/24565672"/>
    <hyperlink ref="B29" r:id="rId25" display="https://my.zakupki.prom.ua/remote/dispatcher/state_purchase_view/23638876"/>
    <hyperlink ref="B30" r:id="rId26" display="https://my.zakupki.prom.ua/remote/dispatcher/state_purchase_view/23537103"/>
    <hyperlink ref="B31" r:id="rId27" display="https://my.zakupki.prom.ua/remote/dispatcher/state_purchase_view/22891416"/>
    <hyperlink ref="B32" r:id="rId28" display="https://my.zakupki.prom.ua/remote/dispatcher/state_purchase_view/22891415"/>
    <hyperlink ref="B33" r:id="rId29" display="https://my.zakupki.prom.ua/remote/dispatcher/state_purchase_view/22888388"/>
    <hyperlink ref="B34" r:id="rId30" display="https://my.zakupki.prom.ua/remote/dispatcher/state_purchase_view/22888343"/>
    <hyperlink ref="B35" r:id="rId31" display="https://my.zakupki.prom.ua/remote/dispatcher/state_purchase_view/22888110"/>
    <hyperlink ref="B36" r:id="rId32" display="https://my.zakupki.prom.ua/remote/dispatcher/state_purchase_view/22623470"/>
    <hyperlink ref="B37" r:id="rId33" display="https://my.zakupki.prom.ua/remote/dispatcher/state_purchase_view/22622683"/>
    <hyperlink ref="B38" r:id="rId34" display="https://my.zakupki.prom.ua/remote/dispatcher/state_purchase_view/22622444"/>
    <hyperlink ref="B39" r:id="rId35" display="https://my.zakupki.prom.ua/remote/dispatcher/state_purchase_view/22622125"/>
    <hyperlink ref="B40" r:id="rId36" display="https://my.zakupki.prom.ua/remote/dispatcher/state_purchase_view/22412641"/>
    <hyperlink ref="B41" r:id="rId37" display="https://my.zakupki.prom.ua/remote/dispatcher/state_purchase_view/22353554"/>
    <hyperlink ref="B42" r:id="rId38" display="https://my.zakupki.prom.ua/remote/dispatcher/state_purchase_view/21625914"/>
    <hyperlink ref="B43" r:id="rId39" display="https://my.zakupki.prom.ua/remote/dispatcher/state_purchase_view/21622465"/>
    <hyperlink ref="B44" r:id="rId40" display="https://my.zakupki.prom.ua/remote/dispatcher/state_purchase_view/21620965"/>
    <hyperlink ref="B45" r:id="rId41" display="https://my.zakupki.prom.ua/remote/dispatcher/state_purchase_view/21517673"/>
    <hyperlink ref="B46" r:id="rId42" display="https://my.zakupki.prom.ua/remote/dispatcher/state_purchase_view/21407244"/>
    <hyperlink ref="B47" r:id="rId43" display="https://my.zakupki.prom.ua/remote/dispatcher/state_purchase_view/21407195"/>
    <hyperlink ref="B48" r:id="rId44" display="https://my.zakupki.prom.ua/remote/dispatcher/state_purchase_view/21407133"/>
    <hyperlink ref="B49" r:id="rId45" display="https://my.zakupki.prom.ua/remote/dispatcher/state_purchase_view/21407026"/>
    <hyperlink ref="B50" r:id="rId46" display="https://my.zakupki.prom.ua/remote/dispatcher/state_purchase_view/21406906"/>
    <hyperlink ref="B51" r:id="rId47" display="https://my.zakupki.prom.ua/remote/dispatcher/state_purchase_view/21226709"/>
    <hyperlink ref="B52" r:id="rId48" display="https://my.zakupki.prom.ua/remote/dispatcher/state_purchase_view/21121268"/>
    <hyperlink ref="B53" r:id="rId49" display="https://my.zakupki.prom.ua/remote/dispatcher/state_purchase_view/21121223"/>
    <hyperlink ref="B54" r:id="rId50" display="https://my.zakupki.prom.ua/remote/dispatcher/state_purchase_view/20395231"/>
    <hyperlink ref="B55" r:id="rId51" display="https://my.zakupki.prom.ua/remote/dispatcher/state_purchase_view/20053368"/>
    <hyperlink ref="B56" r:id="rId52" display="https://my.zakupki.prom.ua/remote/dispatcher/state_purchase_view/20053331"/>
    <hyperlink ref="B57" r:id="rId53" display="https://my.zakupki.prom.ua/remote/dispatcher/state_purchase_view/19423047"/>
    <hyperlink ref="B58" r:id="rId54" display="https://my.zakupki.prom.ua/remote/dispatcher/state_purchase_view/19302766"/>
    <hyperlink ref="B59" r:id="rId55" display="https://my.zakupki.prom.ua/remote/dispatcher/state_purchase_view/18025575"/>
    <hyperlink ref="B60" r:id="rId56" display="https://my.zakupki.prom.ua/remote/dispatcher/state_purchase_view/18024644"/>
    <hyperlink ref="B61" r:id="rId57" display="https://my.zakupki.prom.ua/remote/dispatcher/state_purchase_view/18024344"/>
    <hyperlink ref="B62" r:id="rId58" display="https://my.zakupki.prom.ua/remote/dispatcher/state_purchase_view/18021827"/>
    <hyperlink ref="B63" r:id="rId59" display="https://my.zakupki.prom.ua/remote/dispatcher/state_purchase_view/17686481"/>
    <hyperlink ref="B64" r:id="rId60" display="https://my.zakupki.prom.ua/remote/dispatcher/state_purchase_view/17421344"/>
    <hyperlink ref="B65" r:id="rId61" display="https://my.zakupki.prom.ua/remote/dispatcher/state_purchase_view/17421275"/>
    <hyperlink ref="B66" r:id="rId62" display="https://my.zakupki.prom.ua/remote/dispatcher/state_purchase_view/17421232"/>
    <hyperlink ref="B67" r:id="rId63" display="https://my.zakupki.prom.ua/remote/dispatcher/state_purchase_view/17421145"/>
    <hyperlink ref="B68" r:id="rId64" display="https://my.zakupki.prom.ua/remote/dispatcher/state_purchase_view/16439137"/>
    <hyperlink ref="B69" r:id="rId65" display="https://my.zakupki.prom.ua/remote/dispatcher/state_purchase_view/14931550"/>
    <hyperlink ref="B70" r:id="rId66" display="https://my.zakupki.prom.ua/remote/dispatcher/state_purchase_view/14782221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Компьютер 2</cp:lastModifiedBy>
  <dcterms:created xsi:type="dcterms:W3CDTF">2022-02-01T08:54:39Z</dcterms:created>
  <dcterms:modified xsi:type="dcterms:W3CDTF">2022-02-01T13:06:19Z</dcterms:modified>
  <cp:category/>
</cp:coreProperties>
</file>